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J:\Försöken\2.Kristianstad-Sandbygård\1.Försök\Skördeår 2019\Övriga\"/>
    </mc:Choice>
  </mc:AlternateContent>
  <xr:revisionPtr revIDLastSave="0" documentId="13_ncr:1_{328434E8-4865-4D83-B13C-A77BEB61B212}" xr6:coauthVersionLast="41" xr6:coauthVersionMax="41" xr10:uidLastSave="{00000000-0000-0000-0000-000000000000}"/>
  <bookViews>
    <workbookView xWindow="300" yWindow="60" windowWidth="13800" windowHeight="15495" tabRatio="866" activeTab="2" xr2:uid="{00000000-000D-0000-FFFF-FFFF00000000}"/>
  </bookViews>
  <sheets>
    <sheet name="Fältkort" sheetId="1" r:id="rId1"/>
    <sheet name="Rutfördelning" sheetId="7" r:id="rId2"/>
    <sheet name="Skörd" sheetId="10" r:id="rId3"/>
    <sheet name="specvikt" sheetId="11" r:id="rId4"/>
    <sheet name=" Gödselberäkning 110 kg P" sheetId="16" r:id="rId5"/>
    <sheet name=" Ev. Gödselberäkning 85 kg P" sheetId="13" r:id="rId6"/>
    <sheet name="uppkomst nedviss" sheetId="12" r:id="rId7"/>
    <sheet name="Kompletteringskort" sheetId="6" r:id="rId8"/>
    <sheet name="Sprutjournal" sheetId="4" r:id="rId9"/>
    <sheet name="Analys rötrest mfl" sheetId="14" r:id="rId10"/>
    <sheet name="Fältkort diskussion" sheetId="17" r:id="rId11"/>
    <sheet name="PM" sheetId="5" r:id="rId12"/>
    <sheet name="PM- resonemangAnitaG" sheetId="3" r:id="rId13"/>
  </sheets>
  <externalReferences>
    <externalReference r:id="rId14"/>
    <externalReference r:id="rId15"/>
    <externalReference r:id="rId16"/>
  </externalReferences>
  <definedNames>
    <definedName name="_xlnm.Print_Area" localSheetId="4">' Gödselberäkning 110 kg P'!$A$1:$Q$56</definedName>
    <definedName name="_xlnm.Print_Area" localSheetId="0">Fältkort!$A$1:$AM$77,Fältkort!$AN$4:$BA$25,Fältkort!#REF!</definedName>
    <definedName name="_xlnm.Print_Area" localSheetId="10">'Fältkort diskussion'!$A$1:$AM$77,'Fältkort diskussion'!$AN$4:$BA$25,'Fältkort diskussion'!#REF!</definedName>
    <definedName name="_xlnm.Print_Area" localSheetId="12">'PM- resonemangAnitaG'!$A$1:$G$26</definedName>
    <definedName name="_xlnm.Print_Area" localSheetId="2">Skörd!$A$1:$AB$30</definedName>
    <definedName name="_xlnm.Print_Area" localSheetId="3">specvikt!$A$1:$N$38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71" i="10" l="1"/>
  <c r="V70" i="10"/>
  <c r="Z70" i="10" s="1"/>
  <c r="Z69" i="10"/>
  <c r="V69" i="10"/>
  <c r="Z68" i="10"/>
  <c r="V68" i="10"/>
  <c r="Z67" i="10"/>
  <c r="V67" i="10"/>
  <c r="Z66" i="10"/>
  <c r="V66" i="10"/>
  <c r="Z65" i="10"/>
  <c r="V65" i="10"/>
  <c r="Z64" i="10"/>
  <c r="V64" i="10"/>
  <c r="Z63" i="10"/>
  <c r="V63" i="10"/>
  <c r="Z62" i="10"/>
  <c r="V62" i="10"/>
  <c r="Z61" i="10"/>
  <c r="V61" i="10"/>
  <c r="Z60" i="10"/>
  <c r="V60" i="10"/>
  <c r="Z59" i="10"/>
  <c r="V59" i="10"/>
  <c r="Z58" i="10"/>
  <c r="V58" i="10"/>
  <c r="Z57" i="10"/>
  <c r="V57" i="10"/>
  <c r="Z56" i="10"/>
  <c r="V56" i="10"/>
  <c r="Z55" i="10"/>
  <c r="V55" i="10"/>
  <c r="Z54" i="10"/>
  <c r="V54" i="10"/>
  <c r="Z53" i="10"/>
  <c r="V53" i="10"/>
  <c r="Z52" i="10"/>
  <c r="V52" i="10"/>
  <c r="Z51" i="10"/>
  <c r="V51" i="10"/>
  <c r="Z50" i="10"/>
  <c r="V50" i="10"/>
  <c r="Z49" i="10"/>
  <c r="V49" i="10"/>
  <c r="Z48" i="10"/>
  <c r="V48" i="10"/>
  <c r="Z47" i="10"/>
  <c r="V47" i="10"/>
  <c r="Z46" i="10"/>
  <c r="V45" i="10"/>
  <c r="Z45" i="10" s="1"/>
  <c r="V44" i="10"/>
  <c r="Z44" i="10" s="1"/>
  <c r="V43" i="10"/>
  <c r="Z43" i="10" s="1"/>
  <c r="V42" i="10"/>
  <c r="Z42" i="10" s="1"/>
  <c r="V41" i="10"/>
  <c r="Z41" i="10" s="1"/>
  <c r="V40" i="10"/>
  <c r="Z40" i="10" s="1"/>
  <c r="V39" i="10"/>
  <c r="Z39" i="10" s="1"/>
  <c r="V38" i="10"/>
  <c r="Z38" i="10" s="1"/>
  <c r="V37" i="10"/>
  <c r="Z37" i="10" s="1"/>
  <c r="V36" i="10"/>
  <c r="Z36" i="10" s="1"/>
  <c r="V35" i="10"/>
  <c r="Z35" i="10" s="1"/>
  <c r="V34" i="10"/>
  <c r="Z34" i="10" s="1"/>
  <c r="V33" i="10"/>
  <c r="Z33" i="10" s="1"/>
  <c r="V32" i="10"/>
  <c r="Z32" i="10" s="1"/>
  <c r="V31" i="10"/>
  <c r="Z31" i="10" s="1"/>
  <c r="V30" i="10"/>
  <c r="Z30" i="10" s="1"/>
  <c r="V29" i="10"/>
  <c r="Z29" i="10" s="1"/>
  <c r="V28" i="10"/>
  <c r="Z28" i="10" s="1"/>
  <c r="V27" i="10"/>
  <c r="Z27" i="10" s="1"/>
  <c r="Z26" i="10"/>
  <c r="Z25" i="10"/>
  <c r="Z24" i="10"/>
  <c r="Z23" i="10"/>
  <c r="Z22" i="10"/>
  <c r="Z21" i="10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AB7" i="10"/>
  <c r="Z7" i="10"/>
  <c r="V5" i="10"/>
  <c r="U4" i="10"/>
  <c r="H3" i="10"/>
  <c r="H2" i="10"/>
  <c r="AA1" i="10"/>
  <c r="H1" i="10"/>
  <c r="F106" i="16" l="1"/>
  <c r="B106" i="16"/>
  <c r="F104" i="16"/>
  <c r="B104" i="16"/>
  <c r="F101" i="16"/>
  <c r="D101" i="16"/>
  <c r="C101" i="16"/>
  <c r="B101" i="16"/>
  <c r="F97" i="16"/>
  <c r="B97" i="16"/>
  <c r="F95" i="16"/>
  <c r="B95" i="16"/>
  <c r="F93" i="16"/>
  <c r="B93" i="16"/>
  <c r="F91" i="16"/>
  <c r="D91" i="16"/>
  <c r="C91" i="16"/>
  <c r="B91" i="16"/>
  <c r="F86" i="16"/>
  <c r="B86" i="16"/>
  <c r="F84" i="16"/>
  <c r="B84" i="16"/>
  <c r="F81" i="16"/>
  <c r="D81" i="16"/>
  <c r="B81" i="16"/>
  <c r="B77" i="16"/>
  <c r="F76" i="16"/>
  <c r="B75" i="16"/>
  <c r="F74" i="16"/>
  <c r="B73" i="16"/>
  <c r="F71" i="16"/>
  <c r="D71" i="16"/>
  <c r="C71" i="16"/>
  <c r="B71" i="16"/>
  <c r="F67" i="16"/>
  <c r="B66" i="16"/>
  <c r="F65" i="16"/>
  <c r="B64" i="16"/>
  <c r="F63" i="16"/>
  <c r="I61" i="16"/>
  <c r="H61" i="16"/>
  <c r="G61" i="16"/>
  <c r="F61" i="16"/>
  <c r="E61" i="16"/>
  <c r="D61" i="16"/>
  <c r="C61" i="16"/>
  <c r="B61" i="16"/>
  <c r="J58" i="16"/>
  <c r="I107" i="16" s="1"/>
  <c r="M54" i="16"/>
  <c r="L54" i="16"/>
  <c r="K54" i="16"/>
  <c r="M53" i="16"/>
  <c r="L53" i="16"/>
  <c r="K53" i="16"/>
  <c r="M52" i="16"/>
  <c r="L52" i="16"/>
  <c r="K52" i="16"/>
  <c r="M51" i="16"/>
  <c r="L51" i="16"/>
  <c r="K51" i="16"/>
  <c r="M50" i="16"/>
  <c r="L50" i="16"/>
  <c r="K50" i="16"/>
  <c r="E48" i="16"/>
  <c r="E101" i="16" s="1"/>
  <c r="M44" i="16"/>
  <c r="L44" i="16"/>
  <c r="K44" i="16"/>
  <c r="M43" i="16"/>
  <c r="L43" i="16"/>
  <c r="K43" i="16"/>
  <c r="M42" i="16"/>
  <c r="L42" i="16"/>
  <c r="K42" i="16"/>
  <c r="M41" i="16"/>
  <c r="L41" i="16"/>
  <c r="K41" i="16"/>
  <c r="M40" i="16"/>
  <c r="L40" i="16"/>
  <c r="K40" i="16"/>
  <c r="E38" i="16"/>
  <c r="E91" i="16" s="1"/>
  <c r="M34" i="16"/>
  <c r="L34" i="16"/>
  <c r="K34" i="16"/>
  <c r="M33" i="16"/>
  <c r="L33" i="16"/>
  <c r="K33" i="16"/>
  <c r="M32" i="16"/>
  <c r="L32" i="16"/>
  <c r="K32" i="16"/>
  <c r="M31" i="16"/>
  <c r="L31" i="16"/>
  <c r="K31" i="16"/>
  <c r="M30" i="16"/>
  <c r="L30" i="16"/>
  <c r="K30" i="16"/>
  <c r="P28" i="16"/>
  <c r="I28" i="16"/>
  <c r="I81" i="16" s="1"/>
  <c r="E28" i="16"/>
  <c r="E81" i="16" s="1"/>
  <c r="C28" i="16"/>
  <c r="C81" i="16" s="1"/>
  <c r="P27" i="16"/>
  <c r="P26" i="16"/>
  <c r="P25" i="16"/>
  <c r="M24" i="16"/>
  <c r="L24" i="16"/>
  <c r="K24" i="16"/>
  <c r="M23" i="16"/>
  <c r="L23" i="16"/>
  <c r="K23" i="16"/>
  <c r="M22" i="16"/>
  <c r="L22" i="16"/>
  <c r="K22" i="16"/>
  <c r="M21" i="16"/>
  <c r="L21" i="16"/>
  <c r="K21" i="16"/>
  <c r="M20" i="16"/>
  <c r="L20" i="16"/>
  <c r="K20" i="16"/>
  <c r="I18" i="16"/>
  <c r="I71" i="16" s="1"/>
  <c r="H18" i="16"/>
  <c r="H28" i="16" s="1"/>
  <c r="G18" i="16"/>
  <c r="G28" i="16" s="1"/>
  <c r="E18" i="16"/>
  <c r="E71" i="16" s="1"/>
  <c r="N17" i="16"/>
  <c r="N16" i="16"/>
  <c r="N15" i="16"/>
  <c r="M14" i="16"/>
  <c r="L14" i="16"/>
  <c r="K14" i="16"/>
  <c r="N13" i="16"/>
  <c r="M13" i="16"/>
  <c r="L13" i="16"/>
  <c r="K13" i="16"/>
  <c r="M12" i="16"/>
  <c r="L12" i="16"/>
  <c r="K12" i="16"/>
  <c r="M11" i="16"/>
  <c r="L11" i="16"/>
  <c r="K11" i="16"/>
  <c r="M10" i="16"/>
  <c r="L10" i="16"/>
  <c r="K10" i="16"/>
  <c r="L5" i="16"/>
  <c r="F64" i="16" l="1"/>
  <c r="F66" i="16"/>
  <c r="F73" i="16"/>
  <c r="F75" i="16"/>
  <c r="F77" i="16"/>
  <c r="B83" i="16"/>
  <c r="B85" i="16"/>
  <c r="B87" i="16"/>
  <c r="B94" i="16"/>
  <c r="B96" i="16"/>
  <c r="B103" i="16"/>
  <c r="B105" i="16"/>
  <c r="B107" i="16"/>
  <c r="B63" i="16"/>
  <c r="B65" i="16"/>
  <c r="B67" i="16"/>
  <c r="B74" i="16"/>
  <c r="B76" i="16"/>
  <c r="F83" i="16"/>
  <c r="F85" i="16"/>
  <c r="F87" i="16"/>
  <c r="F94" i="16"/>
  <c r="F96" i="16"/>
  <c r="F103" i="16"/>
  <c r="F105" i="16"/>
  <c r="F107" i="16"/>
  <c r="G38" i="16"/>
  <c r="G81" i="16"/>
  <c r="H38" i="16"/>
  <c r="H81" i="16"/>
  <c r="C63" i="16"/>
  <c r="G63" i="16"/>
  <c r="C64" i="16"/>
  <c r="G64" i="16"/>
  <c r="C65" i="16"/>
  <c r="G65" i="16"/>
  <c r="C66" i="16"/>
  <c r="G66" i="16"/>
  <c r="C67" i="16"/>
  <c r="G67" i="16"/>
  <c r="G71" i="16"/>
  <c r="C73" i="16"/>
  <c r="G73" i="16"/>
  <c r="C74" i="16"/>
  <c r="G74" i="16"/>
  <c r="C75" i="16"/>
  <c r="G75" i="16"/>
  <c r="C76" i="16"/>
  <c r="G76" i="16"/>
  <c r="C77" i="16"/>
  <c r="G77" i="16"/>
  <c r="C83" i="16"/>
  <c r="G83" i="16"/>
  <c r="C84" i="16"/>
  <c r="G84" i="16"/>
  <c r="C85" i="16"/>
  <c r="G85" i="16"/>
  <c r="C86" i="16"/>
  <c r="G86" i="16"/>
  <c r="C87" i="16"/>
  <c r="G87" i="16"/>
  <c r="C93" i="16"/>
  <c r="G93" i="16"/>
  <c r="C94" i="16"/>
  <c r="G94" i="16"/>
  <c r="C95" i="16"/>
  <c r="G95" i="16"/>
  <c r="C96" i="16"/>
  <c r="G96" i="16"/>
  <c r="C97" i="16"/>
  <c r="G97" i="16"/>
  <c r="C103" i="16"/>
  <c r="G103" i="16"/>
  <c r="C104" i="16"/>
  <c r="G104" i="16"/>
  <c r="C105" i="16"/>
  <c r="G105" i="16"/>
  <c r="C106" i="16"/>
  <c r="G106" i="16"/>
  <c r="C107" i="16"/>
  <c r="G107" i="16"/>
  <c r="D63" i="16"/>
  <c r="H63" i="16"/>
  <c r="D64" i="16"/>
  <c r="H64" i="16"/>
  <c r="D65" i="16"/>
  <c r="H65" i="16"/>
  <c r="D66" i="16"/>
  <c r="H66" i="16"/>
  <c r="D67" i="16"/>
  <c r="H67" i="16"/>
  <c r="H71" i="16"/>
  <c r="D73" i="16"/>
  <c r="H73" i="16"/>
  <c r="D74" i="16"/>
  <c r="H74" i="16"/>
  <c r="D75" i="16"/>
  <c r="H75" i="16"/>
  <c r="D76" i="16"/>
  <c r="H76" i="16"/>
  <c r="D77" i="16"/>
  <c r="H77" i="16"/>
  <c r="D83" i="16"/>
  <c r="H83" i="16"/>
  <c r="D84" i="16"/>
  <c r="H84" i="16"/>
  <c r="D85" i="16"/>
  <c r="H85" i="16"/>
  <c r="D86" i="16"/>
  <c r="H86" i="16"/>
  <c r="D87" i="16"/>
  <c r="H87" i="16"/>
  <c r="D93" i="16"/>
  <c r="H93" i="16"/>
  <c r="D94" i="16"/>
  <c r="H94" i="16"/>
  <c r="D95" i="16"/>
  <c r="H95" i="16"/>
  <c r="D96" i="16"/>
  <c r="H96" i="16"/>
  <c r="D97" i="16"/>
  <c r="H97" i="16"/>
  <c r="D103" i="16"/>
  <c r="H103" i="16"/>
  <c r="D104" i="16"/>
  <c r="H104" i="16"/>
  <c r="D105" i="16"/>
  <c r="H105" i="16"/>
  <c r="D106" i="16"/>
  <c r="H106" i="16"/>
  <c r="D107" i="16"/>
  <c r="H107" i="16"/>
  <c r="I38" i="16"/>
  <c r="E63" i="16"/>
  <c r="I63" i="16"/>
  <c r="E64" i="16"/>
  <c r="I64" i="16"/>
  <c r="E65" i="16"/>
  <c r="I65" i="16"/>
  <c r="E66" i="16"/>
  <c r="I66" i="16"/>
  <c r="E67" i="16"/>
  <c r="I67" i="16"/>
  <c r="E73" i="16"/>
  <c r="I73" i="16"/>
  <c r="E74" i="16"/>
  <c r="I74" i="16"/>
  <c r="E75" i="16"/>
  <c r="I75" i="16"/>
  <c r="E76" i="16"/>
  <c r="I76" i="16"/>
  <c r="E77" i="16"/>
  <c r="I77" i="16"/>
  <c r="E83" i="16"/>
  <c r="I83" i="16"/>
  <c r="E84" i="16"/>
  <c r="I84" i="16"/>
  <c r="E85" i="16"/>
  <c r="I85" i="16"/>
  <c r="E86" i="16"/>
  <c r="I86" i="16"/>
  <c r="E87" i="16"/>
  <c r="I87" i="16"/>
  <c r="E93" i="16"/>
  <c r="I93" i="16"/>
  <c r="E94" i="16"/>
  <c r="I94" i="16"/>
  <c r="E95" i="16"/>
  <c r="I95" i="16"/>
  <c r="E96" i="16"/>
  <c r="I96" i="16"/>
  <c r="E97" i="16"/>
  <c r="I97" i="16"/>
  <c r="E103" i="16"/>
  <c r="I103" i="16"/>
  <c r="E104" i="16"/>
  <c r="I104" i="16"/>
  <c r="E105" i="16"/>
  <c r="I105" i="16"/>
  <c r="E106" i="16"/>
  <c r="I106" i="16"/>
  <c r="E107" i="16"/>
  <c r="L5" i="13"/>
  <c r="M5" i="13"/>
  <c r="K5" i="13"/>
  <c r="I91" i="16" l="1"/>
  <c r="I48" i="16"/>
  <c r="I101" i="16" s="1"/>
  <c r="H91" i="16"/>
  <c r="H48" i="16"/>
  <c r="H101" i="16" s="1"/>
  <c r="G91" i="16"/>
  <c r="G48" i="16"/>
  <c r="G101" i="16" s="1"/>
  <c r="P28" i="13"/>
  <c r="P27" i="13"/>
  <c r="P26" i="13"/>
  <c r="P25" i="13"/>
  <c r="J57" i="13" l="1"/>
  <c r="I106" i="13" s="1"/>
  <c r="B92" i="13"/>
  <c r="B86" i="13"/>
  <c r="F85" i="13"/>
  <c r="B85" i="13"/>
  <c r="F84" i="13"/>
  <c r="B84" i="13"/>
  <c r="F83" i="13"/>
  <c r="B83" i="13"/>
  <c r="F82" i="13"/>
  <c r="B82" i="13"/>
  <c r="F76" i="13"/>
  <c r="B76" i="13"/>
  <c r="F75" i="13"/>
  <c r="B75" i="13"/>
  <c r="F74" i="13"/>
  <c r="B74" i="13"/>
  <c r="F73" i="13"/>
  <c r="B73" i="13"/>
  <c r="F72" i="13"/>
  <c r="B72" i="13"/>
  <c r="E63" i="13"/>
  <c r="I63" i="13"/>
  <c r="E64" i="13"/>
  <c r="I64" i="13"/>
  <c r="E65" i="13"/>
  <c r="I65" i="13"/>
  <c r="E66" i="13"/>
  <c r="I66" i="13"/>
  <c r="F62" i="13"/>
  <c r="B62" i="13"/>
  <c r="I70" i="13"/>
  <c r="I80" i="13" s="1"/>
  <c r="I90" i="13" s="1"/>
  <c r="I100" i="13" s="1"/>
  <c r="H70" i="13"/>
  <c r="H80" i="13" s="1"/>
  <c r="H90" i="13" s="1"/>
  <c r="H100" i="13" s="1"/>
  <c r="G70" i="13"/>
  <c r="G80" i="13" s="1"/>
  <c r="G90" i="13" s="1"/>
  <c r="G100" i="13" s="1"/>
  <c r="I62" i="13" l="1"/>
  <c r="E62" i="13"/>
  <c r="H66" i="13"/>
  <c r="D66" i="13"/>
  <c r="H65" i="13"/>
  <c r="D65" i="13"/>
  <c r="H64" i="13"/>
  <c r="D64" i="13"/>
  <c r="H63" i="13"/>
  <c r="D63" i="13"/>
  <c r="C72" i="13"/>
  <c r="G72" i="13"/>
  <c r="C73" i="13"/>
  <c r="G73" i="13"/>
  <c r="C74" i="13"/>
  <c r="G74" i="13"/>
  <c r="C75" i="13"/>
  <c r="G75" i="13"/>
  <c r="C76" i="13"/>
  <c r="G76" i="13"/>
  <c r="C82" i="13"/>
  <c r="G82" i="13"/>
  <c r="C83" i="13"/>
  <c r="G83" i="13"/>
  <c r="C84" i="13"/>
  <c r="G84" i="13"/>
  <c r="C85" i="13"/>
  <c r="G85" i="13"/>
  <c r="C86" i="13"/>
  <c r="G86" i="13"/>
  <c r="C92" i="13"/>
  <c r="G92" i="13"/>
  <c r="C93" i="13"/>
  <c r="G93" i="13"/>
  <c r="C94" i="13"/>
  <c r="G94" i="13"/>
  <c r="C95" i="13"/>
  <c r="G95" i="13"/>
  <c r="C96" i="13"/>
  <c r="G96" i="13"/>
  <c r="C102" i="13"/>
  <c r="G102" i="13"/>
  <c r="C103" i="13"/>
  <c r="G103" i="13"/>
  <c r="C104" i="13"/>
  <c r="G104" i="13"/>
  <c r="C105" i="13"/>
  <c r="G105" i="13"/>
  <c r="C106" i="13"/>
  <c r="G106" i="13"/>
  <c r="F86" i="13"/>
  <c r="F92" i="13"/>
  <c r="F93" i="13"/>
  <c r="F94" i="13"/>
  <c r="B95" i="13"/>
  <c r="B96" i="13"/>
  <c r="B102" i="13"/>
  <c r="B103" i="13"/>
  <c r="B104" i="13"/>
  <c r="F104" i="13"/>
  <c r="F105" i="13"/>
  <c r="F106" i="13"/>
  <c r="H62" i="13"/>
  <c r="D62" i="13"/>
  <c r="G66" i="13"/>
  <c r="C66" i="13"/>
  <c r="G65" i="13"/>
  <c r="C65" i="13"/>
  <c r="G64" i="13"/>
  <c r="C64" i="13"/>
  <c r="G63" i="13"/>
  <c r="C63" i="13"/>
  <c r="D72" i="13"/>
  <c r="H72" i="13"/>
  <c r="D73" i="13"/>
  <c r="H73" i="13"/>
  <c r="D74" i="13"/>
  <c r="H74" i="13"/>
  <c r="D75" i="13"/>
  <c r="H75" i="13"/>
  <c r="D76" i="13"/>
  <c r="H76" i="13"/>
  <c r="D82" i="13"/>
  <c r="H82" i="13"/>
  <c r="D83" i="13"/>
  <c r="H83" i="13"/>
  <c r="D84" i="13"/>
  <c r="H84" i="13"/>
  <c r="D85" i="13"/>
  <c r="H85" i="13"/>
  <c r="D86" i="13"/>
  <c r="H86" i="13"/>
  <c r="D92" i="13"/>
  <c r="H92" i="13"/>
  <c r="D93" i="13"/>
  <c r="H93" i="13"/>
  <c r="D94" i="13"/>
  <c r="H94" i="13"/>
  <c r="D95" i="13"/>
  <c r="H95" i="13"/>
  <c r="D96" i="13"/>
  <c r="H96" i="13"/>
  <c r="D102" i="13"/>
  <c r="H102" i="13"/>
  <c r="D103" i="13"/>
  <c r="H103" i="13"/>
  <c r="D104" i="13"/>
  <c r="H104" i="13"/>
  <c r="D105" i="13"/>
  <c r="H105" i="13"/>
  <c r="D106" i="13"/>
  <c r="H106" i="13"/>
  <c r="B93" i="13"/>
  <c r="B94" i="13"/>
  <c r="F95" i="13"/>
  <c r="F96" i="13"/>
  <c r="F102" i="13"/>
  <c r="F103" i="13"/>
  <c r="B105" i="13"/>
  <c r="B106" i="13"/>
  <c r="G62" i="13"/>
  <c r="C62" i="13"/>
  <c r="F66" i="13"/>
  <c r="B66" i="13"/>
  <c r="F65" i="13"/>
  <c r="B65" i="13"/>
  <c r="F64" i="13"/>
  <c r="B64" i="13"/>
  <c r="F63" i="13"/>
  <c r="B63" i="13"/>
  <c r="E72" i="13"/>
  <c r="I72" i="13"/>
  <c r="E73" i="13"/>
  <c r="I73" i="13"/>
  <c r="E74" i="13"/>
  <c r="I74" i="13"/>
  <c r="E75" i="13"/>
  <c r="I75" i="13"/>
  <c r="E76" i="13"/>
  <c r="I76" i="13"/>
  <c r="E82" i="13"/>
  <c r="I82" i="13"/>
  <c r="E83" i="13"/>
  <c r="I83" i="13"/>
  <c r="E84" i="13"/>
  <c r="I84" i="13"/>
  <c r="E85" i="13"/>
  <c r="I85" i="13"/>
  <c r="E86" i="13"/>
  <c r="I86" i="13"/>
  <c r="E92" i="13"/>
  <c r="I92" i="13"/>
  <c r="E93" i="13"/>
  <c r="I93" i="13"/>
  <c r="E94" i="13"/>
  <c r="I94" i="13"/>
  <c r="E95" i="13"/>
  <c r="I95" i="13"/>
  <c r="E96" i="13"/>
  <c r="I96" i="13"/>
  <c r="E102" i="13"/>
  <c r="I102" i="13"/>
  <c r="E103" i="13"/>
  <c r="I103" i="13"/>
  <c r="E104" i="13"/>
  <c r="I104" i="13"/>
  <c r="E105" i="13"/>
  <c r="I105" i="13"/>
  <c r="E106" i="13"/>
  <c r="K21" i="13"/>
  <c r="L21" i="13"/>
  <c r="M21" i="13"/>
  <c r="K22" i="13"/>
  <c r="L22" i="13"/>
  <c r="M22" i="13"/>
  <c r="K23" i="13"/>
  <c r="L23" i="13"/>
  <c r="M23" i="13"/>
  <c r="K24" i="13"/>
  <c r="L24" i="13"/>
  <c r="M24" i="13"/>
  <c r="K31" i="13"/>
  <c r="L31" i="13"/>
  <c r="M31" i="13"/>
  <c r="K32" i="13"/>
  <c r="L32" i="13"/>
  <c r="M32" i="13"/>
  <c r="K33" i="13"/>
  <c r="L33" i="13"/>
  <c r="M33" i="13"/>
  <c r="K34" i="13"/>
  <c r="L34" i="13"/>
  <c r="M34" i="13"/>
  <c r="K41" i="13"/>
  <c r="L41" i="13"/>
  <c r="M41" i="13"/>
  <c r="K42" i="13"/>
  <c r="L42" i="13"/>
  <c r="M42" i="13"/>
  <c r="K43" i="13"/>
  <c r="L43" i="13"/>
  <c r="M43" i="13"/>
  <c r="K44" i="13"/>
  <c r="L44" i="13"/>
  <c r="M44" i="13"/>
  <c r="K51" i="13"/>
  <c r="L51" i="13"/>
  <c r="M51" i="13"/>
  <c r="K52" i="13"/>
  <c r="L52" i="13"/>
  <c r="M52" i="13"/>
  <c r="K53" i="13"/>
  <c r="L53" i="13"/>
  <c r="M53" i="13"/>
  <c r="K54" i="13"/>
  <c r="L54" i="13"/>
  <c r="M54" i="13"/>
  <c r="M50" i="13"/>
  <c r="L50" i="13"/>
  <c r="K50" i="13"/>
  <c r="M40" i="13"/>
  <c r="L40" i="13"/>
  <c r="K40" i="13"/>
  <c r="M30" i="13"/>
  <c r="L30" i="13"/>
  <c r="K30" i="13"/>
  <c r="M20" i="13"/>
  <c r="L20" i="13"/>
  <c r="K20" i="13"/>
  <c r="K11" i="13"/>
  <c r="L11" i="13"/>
  <c r="M11" i="13"/>
  <c r="K12" i="13"/>
  <c r="L12" i="13"/>
  <c r="M12" i="13"/>
  <c r="K13" i="13"/>
  <c r="L13" i="13"/>
  <c r="M13" i="13"/>
  <c r="K14" i="13"/>
  <c r="L14" i="13"/>
  <c r="M14" i="13"/>
  <c r="M10" i="13"/>
  <c r="L10" i="13"/>
  <c r="K10" i="13"/>
  <c r="N17" i="13"/>
  <c r="N16" i="13"/>
  <c r="I38" i="13"/>
  <c r="I48" i="13" s="1"/>
  <c r="I18" i="13"/>
  <c r="H18" i="13"/>
  <c r="H28" i="13" s="1"/>
  <c r="H38" i="13" s="1"/>
  <c r="H48" i="13" s="1"/>
  <c r="N15" i="13" l="1"/>
  <c r="G18" i="13"/>
  <c r="G28" i="13" s="1"/>
  <c r="G38" i="13" l="1"/>
  <c r="G48" i="13" l="1"/>
  <c r="D13" i="12" l="1"/>
  <c r="D12" i="12"/>
  <c r="D11" i="12"/>
  <c r="D10" i="12"/>
  <c r="D9" i="12"/>
  <c r="D47" i="11" l="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S1" i="6" l="1"/>
  <c r="H14" i="5" l="1"/>
  <c r="G14" i="5"/>
  <c r="H13" i="5"/>
  <c r="G13" i="5"/>
  <c r="H12" i="5"/>
  <c r="G12" i="5"/>
  <c r="H11" i="5"/>
  <c r="H15" i="5" s="1"/>
  <c r="G11" i="5"/>
  <c r="G1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Henrik Forsberg</author>
  </authors>
  <commentList>
    <comment ref="G2" authorId="0" shapeId="0" xr:uid="{00000000-0006-0000-0700-000001000000}">
      <text>
        <r>
          <rPr>
            <sz val="11"/>
            <color rgb="FF000000"/>
            <rFont val="Helvetica"/>
            <family val="2"/>
          </rPr>
          <t>Henrik Forsberg:
Det måste vara 4 siffror i årtalet!</t>
        </r>
      </text>
    </comment>
    <comment ref="L2" authorId="0" shapeId="0" xr:uid="{00000000-0006-0000-0700-000002000000}">
      <text>
        <r>
          <rPr>
            <sz val="11"/>
            <color rgb="FF000000"/>
            <rFont val="Helvetica"/>
            <family val="2"/>
          </rPr>
          <t>Henrik Forsberg:
Det måste vara 4 siffror i årtalet!</t>
        </r>
      </text>
    </comment>
    <comment ref="L9" authorId="0" shapeId="0" xr:uid="{00000000-0006-0000-0700-000003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M9" authorId="0" shapeId="0" xr:uid="{00000000-0006-0000-0700-000004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N9" authorId="0" shapeId="0" xr:uid="{00000000-0006-0000-0700-000005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O9" authorId="0" shapeId="0" xr:uid="{00000000-0006-0000-0700-000006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P9" authorId="0" shapeId="0" xr:uid="{00000000-0006-0000-0700-000007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Q9" authorId="0" shapeId="0" xr:uid="{00000000-0006-0000-0700-000008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  <comment ref="R9" authorId="0" shapeId="0" xr:uid="{00000000-0006-0000-0700-000009000000}">
      <text>
        <r>
          <rPr>
            <sz val="11"/>
            <color rgb="FF000000"/>
            <rFont val="Helvetica"/>
            <family val="2"/>
          </rPr>
          <t>Henrik Forsberg:
Skriv in datum i följande format: ååååmmdd, t.ex. 20030408</t>
        </r>
      </text>
    </comment>
  </commentList>
</comments>
</file>

<file path=xl/sharedStrings.xml><?xml version="1.0" encoding="utf-8"?>
<sst xmlns="http://schemas.openxmlformats.org/spreadsheetml/2006/main" count="1355" uniqueCount="515">
  <si>
    <t>Skördeår</t>
  </si>
  <si>
    <t>Plan-nr</t>
  </si>
  <si>
    <t>Försöks-nr</t>
  </si>
  <si>
    <t>ADB-nr</t>
  </si>
  <si>
    <t>FÄLTKORT för jordbruksförsök</t>
  </si>
  <si>
    <t>Försöksseriens benämning</t>
  </si>
  <si>
    <t>Försöksvärd</t>
  </si>
  <si>
    <t>Tel</t>
  </si>
  <si>
    <t>Gård</t>
  </si>
  <si>
    <t>Postadress</t>
  </si>
  <si>
    <t>Kontaktperson:</t>
  </si>
  <si>
    <t>Sort:</t>
  </si>
  <si>
    <t>Förfrukt:</t>
  </si>
  <si>
    <t>Gödsling</t>
  </si>
  <si>
    <t>datum</t>
  </si>
  <si>
    <t>mängd/ha</t>
  </si>
  <si>
    <t>medel</t>
  </si>
  <si>
    <t>Bekämpn ogräs</t>
  </si>
  <si>
    <t>Bekämpn insekt</t>
  </si>
  <si>
    <t>Bekämpn svamp</t>
  </si>
  <si>
    <t>Jordprov</t>
  </si>
  <si>
    <t>sådd:</t>
  </si>
  <si>
    <t xml:space="preserve">Koordinater för kartvisning (SWEREF 99):        </t>
  </si>
  <si>
    <t>utsädesmängd:</t>
  </si>
  <si>
    <t>sign</t>
  </si>
  <si>
    <t>Allmänna uppgifter/anvisningar</t>
  </si>
  <si>
    <t>Utföraransvarig:</t>
  </si>
  <si>
    <t>Försöksled</t>
  </si>
  <si>
    <t>Rutfördelning i fält</t>
  </si>
  <si>
    <t>Serie</t>
  </si>
  <si>
    <t>Försöksnr</t>
  </si>
  <si>
    <t>Spruttillfälle:</t>
  </si>
  <si>
    <t>HS-Konsult</t>
  </si>
  <si>
    <t>HS-Agri</t>
  </si>
  <si>
    <t>Skaraborg</t>
  </si>
  <si>
    <t>Sjuhärad</t>
  </si>
  <si>
    <t>Gotland</t>
  </si>
  <si>
    <t>Halland</t>
  </si>
  <si>
    <t>Kristianstad</t>
  </si>
  <si>
    <t>Malmöhus</t>
  </si>
  <si>
    <t/>
  </si>
  <si>
    <t>E Agrotop</t>
  </si>
  <si>
    <t>E Speedy</t>
  </si>
  <si>
    <t>E Ströby</t>
  </si>
  <si>
    <t>H Sprumo</t>
  </si>
  <si>
    <t>X Välj spruta</t>
  </si>
  <si>
    <t>Patrull</t>
  </si>
  <si>
    <t>HSKon-50 ABC</t>
  </si>
  <si>
    <t>HSKon-51 T</t>
  </si>
  <si>
    <t>HSKon-52 U</t>
  </si>
  <si>
    <t>HSKon-53 U</t>
  </si>
  <si>
    <t>HSKon-54 W</t>
  </si>
  <si>
    <t>HSKon-55 U</t>
  </si>
  <si>
    <t>HSK-56 U</t>
  </si>
  <si>
    <t>R Speedy</t>
  </si>
  <si>
    <t>R Sprumo2</t>
  </si>
  <si>
    <t>I Agrotop</t>
  </si>
  <si>
    <t>N Honda</t>
  </si>
  <si>
    <t>L Kst Agrotop1</t>
  </si>
  <si>
    <t>L Kst Agrotop2</t>
  </si>
  <si>
    <t>L Kst Hardy</t>
  </si>
  <si>
    <t>L Kst Potato</t>
  </si>
  <si>
    <t>L Sby Agrotop1</t>
  </si>
  <si>
    <t>M Bo Moteska</t>
  </si>
  <si>
    <t>M To Speedy</t>
  </si>
  <si>
    <t>Datum år-mån-dag ex 2011-05-11</t>
  </si>
  <si>
    <t>Agrotop</t>
  </si>
  <si>
    <t>Speedy 2500</t>
  </si>
  <si>
    <t>Strøby 1 E30</t>
  </si>
  <si>
    <t>Sprumo</t>
  </si>
  <si>
    <t xml:space="preserve"> </t>
  </si>
  <si>
    <t>Namn</t>
  </si>
  <si>
    <t>Sprumo -87</t>
  </si>
  <si>
    <t>Brunnby1</t>
  </si>
  <si>
    <t>Brunnby2</t>
  </si>
  <si>
    <t>Speedy2500</t>
  </si>
  <si>
    <t>Sprumo 2</t>
  </si>
  <si>
    <t>Agritop</t>
  </si>
  <si>
    <t>Honda Ajo</t>
  </si>
  <si>
    <t>Agrotop1</t>
  </si>
  <si>
    <t>Agrotop2</t>
  </si>
  <si>
    <t>Hardi HYA800</t>
  </si>
  <si>
    <t>Potato spray</t>
  </si>
  <si>
    <t>Agrotop 1</t>
  </si>
  <si>
    <t>Moteska</t>
  </si>
  <si>
    <t>Tid, t ex 7:45  │  8:35</t>
  </si>
  <si>
    <t>SPRBIC</t>
  </si>
  <si>
    <t>SPRELE</t>
  </si>
  <si>
    <t>SPRPNE</t>
  </si>
  <si>
    <t>Typ</t>
  </si>
  <si>
    <t>SPRSLF</t>
  </si>
  <si>
    <t>SPAIBL</t>
  </si>
  <si>
    <t>AIBLSP</t>
  </si>
  <si>
    <t>TRMOSP</t>
  </si>
  <si>
    <t>SPTRMO</t>
  </si>
  <si>
    <t>SPCODR</t>
  </si>
  <si>
    <t>Sprutning av (signatur)</t>
  </si>
  <si>
    <t>Tryck</t>
  </si>
  <si>
    <t>Behandlade försöksled (ex  2-7,10)</t>
  </si>
  <si>
    <t>Hardi</t>
  </si>
  <si>
    <t>Munstycken</t>
  </si>
  <si>
    <t>Teejet</t>
  </si>
  <si>
    <t>Teejet DG</t>
  </si>
  <si>
    <t>Lurmark</t>
  </si>
  <si>
    <t>Hardi ISO</t>
  </si>
  <si>
    <t>Sprutans namn och märkning</t>
  </si>
  <si>
    <t>LD02-110</t>
  </si>
  <si>
    <t>LD 02-110</t>
  </si>
  <si>
    <t>LD015-110</t>
  </si>
  <si>
    <t>Storlek</t>
  </si>
  <si>
    <t>F-015-110</t>
  </si>
  <si>
    <t>LD025-110</t>
  </si>
  <si>
    <t>110-015VS</t>
  </si>
  <si>
    <t>11003 LD</t>
  </si>
  <si>
    <t>LD-03</t>
  </si>
  <si>
    <t>ID-nr</t>
  </si>
  <si>
    <t>Avstånd</t>
  </si>
  <si>
    <t>Vattenmängd, L/ha</t>
  </si>
  <si>
    <t>/bom</t>
  </si>
  <si>
    <t xml:space="preserve">Tryck, Bar                   </t>
  </si>
  <si>
    <t>Hastighet, km/tim</t>
  </si>
  <si>
    <t>Mycket</t>
  </si>
  <si>
    <t>flöde</t>
  </si>
  <si>
    <t>VÄDER och MARK</t>
  </si>
  <si>
    <t>Måttlig</t>
  </si>
  <si>
    <t>Antal bommar</t>
  </si>
  <si>
    <t xml:space="preserve">30 cm: Lufttemp, ºC  </t>
  </si>
  <si>
    <t>Rel luftfukt, %</t>
  </si>
  <si>
    <t>Ingen</t>
  </si>
  <si>
    <t>E301</t>
  </si>
  <si>
    <t>E306</t>
  </si>
  <si>
    <t>E304</t>
  </si>
  <si>
    <t>HSKon-50</t>
  </si>
  <si>
    <t>HSKon-51</t>
  </si>
  <si>
    <t>HSKon-52</t>
  </si>
  <si>
    <t>HSKon-54</t>
  </si>
  <si>
    <t>HSKon-55</t>
  </si>
  <si>
    <t>HSK-56</t>
  </si>
  <si>
    <t>1 and 2</t>
  </si>
  <si>
    <t>HSI 6:2</t>
  </si>
  <si>
    <t>HSN-18</t>
  </si>
  <si>
    <t xml:space="preserve">Vindriktning (tex NV)    </t>
  </si>
  <si>
    <t>Vindhast, m/s</t>
  </si>
  <si>
    <t>Bomlängd</t>
  </si>
  <si>
    <t>Molnighet, %</t>
  </si>
  <si>
    <t>Våt</t>
  </si>
  <si>
    <t>Bomhöjd</t>
  </si>
  <si>
    <t>Marktemperatur vid 5 cm i ºC</t>
  </si>
  <si>
    <t>Normal</t>
  </si>
  <si>
    <t>Hastighet</t>
  </si>
  <si>
    <t>Markfuktighet yta (våt, normal, torr)</t>
  </si>
  <si>
    <t>Torr</t>
  </si>
  <si>
    <t>WATER</t>
  </si>
  <si>
    <t>Sprutvätska</t>
  </si>
  <si>
    <t>Markfuktighet 5 cm djup (våt, normal, torr)</t>
  </si>
  <si>
    <t>Sprutvolym/ha</t>
  </si>
  <si>
    <t>Jordstruktur (fin, medium, grov)</t>
  </si>
  <si>
    <t>Fin</t>
  </si>
  <si>
    <t>Blandningsvolym</t>
  </si>
  <si>
    <t>GRÖDA</t>
  </si>
  <si>
    <t>Medium</t>
  </si>
  <si>
    <t>AIRFAN</t>
  </si>
  <si>
    <t>PUMPIS</t>
  </si>
  <si>
    <t>Omrörning</t>
  </si>
  <si>
    <t>PROP</t>
  </si>
  <si>
    <t>Mechanica</t>
  </si>
  <si>
    <t>NONE</t>
  </si>
  <si>
    <t>PUMP</t>
  </si>
  <si>
    <t>COMAIR</t>
  </si>
  <si>
    <t>COMN2</t>
  </si>
  <si>
    <t>Utv stadium BBCH</t>
  </si>
  <si>
    <t>Grov</t>
  </si>
  <si>
    <t>Hardi LD02-110</t>
  </si>
  <si>
    <t>Hardi LD 02-110</t>
  </si>
  <si>
    <t>Hardi LD015-110</t>
  </si>
  <si>
    <t>Tankmix</t>
  </si>
  <si>
    <t>N</t>
  </si>
  <si>
    <t>Y</t>
  </si>
  <si>
    <t>Höjd i cm</t>
  </si>
  <si>
    <t>Täthet i %</t>
  </si>
  <si>
    <t>Låg</t>
  </si>
  <si>
    <t>Munstycke-storlek</t>
  </si>
  <si>
    <t>Teejet 11002</t>
  </si>
  <si>
    <t>Hardi F-015-110</t>
  </si>
  <si>
    <t>Hardi LD025-110</t>
  </si>
  <si>
    <t>Teejet DG 110-015VS</t>
  </si>
  <si>
    <t>Lurmark 11003 LD</t>
  </si>
  <si>
    <t>Lurmark LD-03</t>
  </si>
  <si>
    <t>Hardi ISO LD015-110</t>
  </si>
  <si>
    <t>Tillväxt (låg/normal/hög)</t>
  </si>
  <si>
    <t>Dagg (mycket, måttlig, ingen)</t>
  </si>
  <si>
    <t>Hög</t>
  </si>
  <si>
    <t>ABC Sprumo Fransåker</t>
  </si>
  <si>
    <t>T Sä Sprumo</t>
  </si>
  <si>
    <t>UDC Sprumo</t>
  </si>
  <si>
    <t>W Sprumo</t>
  </si>
  <si>
    <t>U Brunnby1</t>
  </si>
  <si>
    <t>U Brunnby2</t>
  </si>
  <si>
    <t>Ev stress (torka, frost)</t>
  </si>
  <si>
    <t>Regnfri tid efter beh (&gt;20 om mer än 20 h)</t>
  </si>
  <si>
    <t>Inställningar enligt tidigare uppgifter (fylls i automatiskt)</t>
  </si>
  <si>
    <t>NNO</t>
  </si>
  <si>
    <t>NNE</t>
  </si>
  <si>
    <t>NNV</t>
  </si>
  <si>
    <t>NNW</t>
  </si>
  <si>
    <t>Patrull/Spruta</t>
  </si>
  <si>
    <t>NO</t>
  </si>
  <si>
    <t>NE</t>
  </si>
  <si>
    <t>NV</t>
  </si>
  <si>
    <t>NW</t>
  </si>
  <si>
    <t>O</t>
  </si>
  <si>
    <t>E</t>
  </si>
  <si>
    <t>ONO</t>
  </si>
  <si>
    <t>ENE</t>
  </si>
  <si>
    <t>OSO</t>
  </si>
  <si>
    <t>ESE</t>
  </si>
  <si>
    <t>S</t>
  </si>
  <si>
    <t xml:space="preserve">Avstånd mellan, cm </t>
  </si>
  <si>
    <t>SO</t>
  </si>
  <si>
    <t>SE</t>
  </si>
  <si>
    <t>Antal/bom</t>
  </si>
  <si>
    <t>SSV</t>
  </si>
  <si>
    <t>SSW</t>
  </si>
  <si>
    <t>SSO</t>
  </si>
  <si>
    <t>SSE</t>
  </si>
  <si>
    <t>SV</t>
  </si>
  <si>
    <t>SW</t>
  </si>
  <si>
    <t>V</t>
  </si>
  <si>
    <t>WSW</t>
  </si>
  <si>
    <t>VNV</t>
  </si>
  <si>
    <t>WNW</t>
  </si>
  <si>
    <t>VSV</t>
  </si>
  <si>
    <t>Munstycke, storlek</t>
  </si>
  <si>
    <t>Led</t>
  </si>
  <si>
    <t>Nr</t>
  </si>
  <si>
    <t>MÄTNINGAR</t>
  </si>
  <si>
    <t>SKÖRD</t>
  </si>
  <si>
    <t>rutvis</t>
  </si>
  <si>
    <t>Kommentarer</t>
  </si>
  <si>
    <t>SKÖRDEANALYS</t>
  </si>
  <si>
    <t>i. Basanalys (vattenhalt, renhet):</t>
  </si>
  <si>
    <t>ii. Tusenkornvikt:</t>
  </si>
  <si>
    <t>iii. Falltal &amp; sortering:</t>
  </si>
  <si>
    <t>v. Sönderslagna kärnor:</t>
  </si>
  <si>
    <t>vi. Avfall:</t>
  </si>
  <si>
    <t>iv. NIR-majs (TS, NDF, råprot, stärkelse och energi)</t>
  </si>
  <si>
    <t>Exempel på skördeanalyser</t>
  </si>
  <si>
    <t>Jordanalyser</t>
  </si>
  <si>
    <t>Thomas Nilsson, 0708-555580, thomasnilsson@outlook.com</t>
  </si>
  <si>
    <t>Fredrik Persson, 0708-945373</t>
  </si>
  <si>
    <t>Växtföljdsgödsling med phosforkalk</t>
  </si>
  <si>
    <t>2018-2022</t>
  </si>
  <si>
    <t>Syfte:</t>
  </si>
  <si>
    <t xml:space="preserve">Studera skörd och ekonomi av gödsling med phosforkalk jämfört med samt relevant alternativ i en potatis- och </t>
  </si>
  <si>
    <t>betväxtföljd med P-AL klass IVA och tillgång till bevattning</t>
  </si>
  <si>
    <t xml:space="preserve">N år 1, dvs i potatis följs med bladskaftsanalys i samtliga led i början och mitten av juli och N-givan justeras vid behov </t>
  </si>
  <si>
    <t>Phosforkalk höstspridd, kompletterat med fruktsaft + handelsgödsel på våren. P-behov till fyra år läggs år 1</t>
  </si>
  <si>
    <t>Phosforkalk, vårspridd, kompletterat med fruktsaft + handelsgödsel på våren. P-behov till fyra år läggs år 1</t>
  </si>
  <si>
    <t xml:space="preserve">Om man gör rutorna dubbelt så stora mot vad som behövs skulle man kunna P-gödsla före femte grödan bara i halva rutan och </t>
  </si>
  <si>
    <t>anpassa gödslingen i den andra halvan så man bara tillför fruktsaft och hdg- N+K. I så fall blir det 9 eller 10 led år 2022</t>
  </si>
  <si>
    <t>Med P-AL klass IVA och skördenivå 45 ton i potatis, 60 dt i spannmål och 55 ton i sockerbetor blir P-behovet enl SJV</t>
  </si>
  <si>
    <t xml:space="preserve">P och K-nivån i växtföljden är lika i alla led och anpassas efter markanalys och avkastningsnivå. År fem gödslas som år 1. </t>
  </si>
  <si>
    <t xml:space="preserve">37,5 + (8-8) + 25 + 8 = 70,5 kg P totalt. Lämplig fördelning i led 4 och 5: 45 kg P/ha till potatis och 25 kg P/ha till sockerbetor </t>
  </si>
  <si>
    <t>Som led 2 men ca 2/3 av P-behovet läggs till första grödan (potatis) och resten till tredje (sockerbetor)</t>
  </si>
  <si>
    <t>Som led 3 men ca 2/3 av P-behovet läggs till första grödan (potatis) och resten till tredje (sockerbetor)</t>
  </si>
  <si>
    <t>I led 1 kan en liknande fördelning göras eftersom det är en ganska sannolik fördelning i praktiken</t>
  </si>
  <si>
    <t xml:space="preserve">N:                                     </t>
  </si>
  <si>
    <t xml:space="preserve"> Ö:   </t>
  </si>
  <si>
    <t>Gröda</t>
  </si>
  <si>
    <t>Stärkelsepotatis</t>
  </si>
  <si>
    <t>Sockerbetor</t>
  </si>
  <si>
    <t>Klass IVA</t>
  </si>
  <si>
    <t>Klass IVB</t>
  </si>
  <si>
    <t>Höstsäd</t>
  </si>
  <si>
    <t>Vårsäd</t>
  </si>
  <si>
    <t>Summa P-behov 4 år</t>
  </si>
  <si>
    <t xml:space="preserve"> ton/ha</t>
  </si>
  <si>
    <t>P-rek enl SJV 2016</t>
  </si>
  <si>
    <t>kg P/ha</t>
  </si>
  <si>
    <t>HS19012</t>
  </si>
  <si>
    <t>LA-81-2018</t>
  </si>
  <si>
    <r>
      <t>Bruttoyta   12    x 12   =  144   m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</si>
  <si>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Normalgödsling, handelsgödsel. Nivå anpassad till markanalyser och förväntad avkastningsnivå</t>
  </si>
  <si>
    <t>Analys fosforkalk innan spridning</t>
  </si>
  <si>
    <t>N-prov höst + vår</t>
  </si>
  <si>
    <t>Block I</t>
  </si>
  <si>
    <t>Block II</t>
  </si>
  <si>
    <t>Block III</t>
  </si>
  <si>
    <t>Block IV</t>
  </si>
  <si>
    <t>*</t>
  </si>
  <si>
    <t>Skörde-nivå</t>
  </si>
  <si>
    <t xml:space="preserve"> (potatis) och resten till tredje (sockerbetor)</t>
  </si>
  <si>
    <t>(potatis) och resten till tredje (sockerbetor)</t>
  </si>
  <si>
    <r>
      <t>Skördeyta       x    =        m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</si>
  <si>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Kompletteringskort till fältkort</t>
  </si>
  <si>
    <t>Plan nr</t>
  </si>
  <si>
    <t>Försöks nr</t>
  </si>
  <si>
    <t>År</t>
  </si>
  <si>
    <t>L</t>
  </si>
  <si>
    <t>Sign.</t>
  </si>
  <si>
    <t>Yta m2</t>
  </si>
  <si>
    <t>Utv.st.</t>
  </si>
  <si>
    <t>Ruta nr</t>
  </si>
  <si>
    <t xml:space="preserve"> Led</t>
  </si>
  <si>
    <t>Block</t>
  </si>
  <si>
    <t>Datum</t>
  </si>
  <si>
    <t>I</t>
  </si>
  <si>
    <t>III</t>
  </si>
  <si>
    <t>IV</t>
  </si>
  <si>
    <r>
      <rPr>
        <sz val="8"/>
        <color rgb="FF000000"/>
        <rFont val="Times New Roman"/>
        <family val="1"/>
      </rPr>
      <t xml:space="preserve"> </t>
    </r>
    <r>
      <rPr>
        <u/>
        <sz val="8"/>
        <color rgb="FF000000"/>
        <rFont val="Times New Roman"/>
        <family val="1"/>
      </rPr>
      <t>Län</t>
    </r>
  </si>
  <si>
    <t>Sign</t>
  </si>
  <si>
    <t>AAK-Kalk-19</t>
  </si>
  <si>
    <t>LA-81-</t>
  </si>
  <si>
    <t>II</t>
  </si>
  <si>
    <t>standard general +N-min-mikropaket</t>
  </si>
  <si>
    <t>Uppkomst</t>
  </si>
  <si>
    <t>Nedvissning</t>
  </si>
  <si>
    <t>Bladskaftsprovtagning rutvis och snabbanalys</t>
  </si>
  <si>
    <t>ADB-nr:</t>
  </si>
  <si>
    <t>Datum:</t>
  </si>
  <si>
    <t>F-serie:</t>
  </si>
  <si>
    <t>Skördebredd, m:</t>
  </si>
  <si>
    <t>Försöksnr:</t>
  </si>
  <si>
    <t>Skördlängd, m:</t>
  </si>
  <si>
    <t>Vågkontroll (20 kg)</t>
  </si>
  <si>
    <t>Skörd</t>
  </si>
  <si>
    <t>Skördeyta, m²:</t>
  </si>
  <si>
    <r>
      <rPr>
        <b/>
        <sz val="10"/>
        <rFont val="Arial"/>
        <family val="2"/>
      </rPr>
      <t>P</t>
    </r>
    <r>
      <rPr>
        <sz val="10"/>
        <rFont val="Arial"/>
        <family val="2"/>
      </rPr>
      <t>rov</t>
    </r>
    <r>
      <rPr>
        <b/>
        <sz val="10"/>
        <rFont val="Arial"/>
        <family val="2"/>
      </rPr>
      <t>v</t>
    </r>
    <r>
      <rPr>
        <sz val="10"/>
        <rFont val="Arial"/>
        <family val="2"/>
      </rPr>
      <t>ikt innan sortering. (kg)</t>
    </r>
  </si>
  <si>
    <t>Ruta</t>
  </si>
  <si>
    <t>Ant. plantor</t>
  </si>
  <si>
    <t>&lt;42</t>
  </si>
  <si>
    <t>&lt;42mm</t>
  </si>
  <si>
    <t>42-55</t>
  </si>
  <si>
    <t>55-65</t>
  </si>
  <si>
    <t>&gt;65mm</t>
  </si>
  <si>
    <t>&gt;65</t>
  </si>
  <si>
    <t>Pvikt</t>
  </si>
  <si>
    <t>S:a</t>
  </si>
  <si>
    <t>Kg/ha</t>
  </si>
  <si>
    <t>Graderat av</t>
  </si>
  <si>
    <t>Utv.st. gröda:  majoritet-min-max</t>
  </si>
  <si>
    <t>Stärkelse-halt</t>
  </si>
  <si>
    <t>Spec. Vikt</t>
  </si>
  <si>
    <t>Helt nedvisset</t>
  </si>
  <si>
    <t>Allt grönt</t>
  </si>
  <si>
    <t>Fytotoxiska skador</t>
  </si>
  <si>
    <t>om annan skada än nedan skriv in</t>
  </si>
  <si>
    <t>PHYGEN</t>
  </si>
  <si>
    <t>ospec skada (om inga skad förek)</t>
  </si>
  <si>
    <t>PHYCHL</t>
  </si>
  <si>
    <t>klorotisk sk. (vit)</t>
  </si>
  <si>
    <t>PHYCOL</t>
  </si>
  <si>
    <t>gul-/rödfärgning</t>
  </si>
  <si>
    <t>PHYDSC</t>
  </si>
  <si>
    <t>annan färgför-ändr än gul/röd</t>
  </si>
  <si>
    <t>PHYNEC</t>
  </si>
  <si>
    <t>nekrotisk sk. (svart)</t>
  </si>
  <si>
    <t>PHYDEF</t>
  </si>
  <si>
    <t>deform. pl.</t>
  </si>
  <si>
    <t>PHYDEL</t>
  </si>
  <si>
    <t>tillväxthämning</t>
  </si>
  <si>
    <t>PHYDFL</t>
  </si>
  <si>
    <t>försenad blomn</t>
  </si>
  <si>
    <t>PHYTHI</t>
  </si>
  <si>
    <t>Uttunning</t>
  </si>
  <si>
    <t>Utvecklings-stadier</t>
  </si>
  <si>
    <t>09</t>
  </si>
  <si>
    <t>bl 1 frambryt / 
hj-bl gnm m-yta</t>
  </si>
  <si>
    <t>bl 1 utanf k-optil/ hj-bl utv</t>
  </si>
  <si>
    <t>1x</t>
  </si>
  <si>
    <t>X blad  utv        
x örtblad utv</t>
  </si>
  <si>
    <t>2x</t>
  </si>
  <si>
    <t>h-skott + x sidoskott gräs</t>
  </si>
  <si>
    <t>plant-
sträckning</t>
  </si>
  <si>
    <t>3x</t>
  </si>
  <si>
    <t>x noder gräs / 
x internoder ört</t>
  </si>
  <si>
    <t>4x</t>
  </si>
  <si>
    <t>axets vidgning (endast gräs)</t>
  </si>
  <si>
    <t>5x</t>
  </si>
  <si>
    <t>axgång gräs knoppstad ört</t>
  </si>
  <si>
    <t>6x</t>
  </si>
  <si>
    <t>blomning 
gräs och ört</t>
  </si>
  <si>
    <t>7x</t>
  </si>
  <si>
    <t xml:space="preserve">mj-mogn gräs längd skida </t>
  </si>
  <si>
    <t>8x</t>
  </si>
  <si>
    <t>deg-mogn gräs mognad ört</t>
  </si>
  <si>
    <t>9x</t>
  </si>
  <si>
    <t>sk-mogn gräs nedvissn ört</t>
  </si>
  <si>
    <t>ex 65</t>
  </si>
  <si>
    <t>full blom</t>
  </si>
  <si>
    <t>DC</t>
  </si>
  <si>
    <t>FK Tillväxt</t>
  </si>
  <si>
    <t>Bladmögel</t>
  </si>
  <si>
    <t>Bladmögel/nedvissning</t>
  </si>
  <si>
    <t>Se skala</t>
  </si>
  <si>
    <t>0-100%</t>
  </si>
  <si>
    <t>Bladskaftsprovtagning</t>
  </si>
  <si>
    <t>AAK-Kalk</t>
  </si>
  <si>
    <t>LA-81-1029</t>
  </si>
  <si>
    <t>Gödslingsberäkning</t>
  </si>
  <si>
    <t>NPK 11-5-18</t>
  </si>
  <si>
    <t>K25</t>
  </si>
  <si>
    <t>N27</t>
  </si>
  <si>
    <t>Organic</t>
  </si>
  <si>
    <t>Phosforkalk</t>
  </si>
  <si>
    <t>Höst</t>
  </si>
  <si>
    <t>Vår</t>
  </si>
  <si>
    <t>P</t>
  </si>
  <si>
    <t>K</t>
  </si>
  <si>
    <t>Innehåll</t>
  </si>
  <si>
    <t>Gödselmedel</t>
  </si>
  <si>
    <t>AAK-kalk</t>
  </si>
  <si>
    <t>År 1</t>
  </si>
  <si>
    <t>År 2</t>
  </si>
  <si>
    <t>År 3</t>
  </si>
  <si>
    <t>År 4</t>
  </si>
  <si>
    <t>År 5</t>
  </si>
  <si>
    <t>pH</t>
  </si>
  <si>
    <t>Klass</t>
  </si>
  <si>
    <t>Iva</t>
  </si>
  <si>
    <t>N27*</t>
  </si>
  <si>
    <t>* Hälften 25 DEU</t>
  </si>
  <si>
    <r>
      <t xml:space="preserve">Mål </t>
    </r>
    <r>
      <rPr>
        <sz val="12"/>
        <color theme="1"/>
        <rFont val="Arial"/>
        <family val="2"/>
      </rPr>
      <t>►</t>
    </r>
  </si>
  <si>
    <t>Helgegården</t>
  </si>
  <si>
    <t>Biogödsel</t>
  </si>
  <si>
    <t>Växtföljd</t>
  </si>
  <si>
    <t>Standardbehandling</t>
  </si>
  <si>
    <t>Försöket fastläggs med GPS alt fastläggningsstolpar</t>
  </si>
  <si>
    <r>
      <rPr>
        <b/>
        <sz val="12"/>
        <color theme="1"/>
        <rFont val="Calibri"/>
        <family val="2"/>
      </rPr>
      <t>Normalgödsling</t>
    </r>
    <r>
      <rPr>
        <sz val="12"/>
        <color theme="1"/>
        <rFont val="Calibri"/>
        <family val="2"/>
      </rPr>
      <t xml:space="preserve">, handelsgödsel. </t>
    </r>
  </si>
  <si>
    <r>
      <rPr>
        <b/>
        <sz val="12"/>
        <color theme="1"/>
        <rFont val="Calibri"/>
        <family val="2"/>
      </rPr>
      <t>Phosforkalk höstspridd</t>
    </r>
    <r>
      <rPr>
        <sz val="12"/>
        <color theme="1"/>
        <rFont val="Calibri"/>
        <family val="2"/>
      </rPr>
      <t xml:space="preserve">, kompletterat med fruktsaft + handelsgödsel på våren. </t>
    </r>
  </si>
  <si>
    <r>
      <rPr>
        <b/>
        <sz val="12"/>
        <color theme="1"/>
        <rFont val="Calibri"/>
        <family val="2"/>
      </rPr>
      <t>Phosforkalk, vårspridd</t>
    </r>
    <r>
      <rPr>
        <sz val="12"/>
        <color theme="1"/>
        <rFont val="Calibri"/>
        <family val="2"/>
      </rPr>
      <t xml:space="preserve">, kompletterat med fruktsaft + handelsgödsel på våren. </t>
    </r>
  </si>
  <si>
    <r>
      <rPr>
        <b/>
        <sz val="12"/>
        <color theme="1"/>
        <rFont val="Calibri"/>
        <family val="2"/>
      </rPr>
      <t>Phosforkalk höstspridd</t>
    </r>
    <r>
      <rPr>
        <sz val="12"/>
        <color theme="1"/>
        <rFont val="Calibri"/>
        <family val="2"/>
      </rPr>
      <t>, kompletterat med fruktsaft + handelsgödsel på våren. Ca 2/3 av P-behovet läggs till första grödan</t>
    </r>
  </si>
  <si>
    <r>
      <rPr>
        <b/>
        <sz val="12"/>
        <color theme="1"/>
        <rFont val="Calibri"/>
        <family val="2"/>
      </rPr>
      <t>Phosforkalk, vårspridd</t>
    </r>
    <r>
      <rPr>
        <sz val="12"/>
        <color theme="1"/>
        <rFont val="Calibri"/>
        <family val="2"/>
      </rPr>
      <t xml:space="preserve">, kompleterat med fruktsaft + handelsgödsel lplå våren. Ca 2/3 av P-behovet läggs till första grödan </t>
    </r>
  </si>
  <si>
    <t>Gröda:</t>
  </si>
  <si>
    <t>Rutvis vikt + stärkelsehalt</t>
  </si>
  <si>
    <t>Vårkorn</t>
  </si>
  <si>
    <t>Höstvete</t>
  </si>
  <si>
    <t>jag har utgått från Analysfliken</t>
  </si>
  <si>
    <t>PAL</t>
  </si>
  <si>
    <t>KAL</t>
  </si>
  <si>
    <t>XXX</t>
  </si>
  <si>
    <t>NPK 21-3-10</t>
  </si>
  <si>
    <t>Enligt specifikt gödslings PM</t>
  </si>
  <si>
    <t>Mängd per ruta</t>
  </si>
  <si>
    <t>Rutstorlek</t>
  </si>
  <si>
    <t>Längd:</t>
  </si>
  <si>
    <t>Bredd:</t>
  </si>
  <si>
    <t xml:space="preserve">Yta </t>
  </si>
  <si>
    <t>Ej ta hänsyn till N i forsforkalken enl Thomas</t>
  </si>
  <si>
    <t>Följa lagen om 22 kg fosfor per ha och år</t>
  </si>
  <si>
    <t>Kg P</t>
  </si>
  <si>
    <t>Tot giva</t>
  </si>
  <si>
    <t>I leveransform</t>
  </si>
  <si>
    <t>Besal</t>
  </si>
  <si>
    <t>Fosforkalk på våren, minus ikväve?</t>
  </si>
  <si>
    <t>Tot 5 år</t>
  </si>
  <si>
    <t>Organic kostar 450 kr/t</t>
  </si>
  <si>
    <t xml:space="preserve">Spridning </t>
  </si>
  <si>
    <t>Mål 5 år</t>
  </si>
  <si>
    <t>mer kväve?</t>
  </si>
  <si>
    <t>NK 22-12</t>
  </si>
  <si>
    <t>K50</t>
  </si>
  <si>
    <t>Efterverkan?</t>
  </si>
  <si>
    <t>Ska vi gödsla med P?</t>
  </si>
  <si>
    <t>xx</t>
  </si>
  <si>
    <t>Besal i alla led innan sådd 150 kg/ha</t>
  </si>
  <si>
    <t>8 tons skördnivå</t>
  </si>
  <si>
    <t>Detta året måste diskuteras med AAK.</t>
  </si>
  <si>
    <t>Vid sådd</t>
  </si>
  <si>
    <t>Tidigt</t>
  </si>
  <si>
    <t>Tidpunkt:</t>
  </si>
  <si>
    <t>Vid sättning</t>
  </si>
  <si>
    <t>Vid sättn.</t>
  </si>
  <si>
    <t>340 kg 25 DEU</t>
  </si>
  <si>
    <t>Höst (gul) Vår (blå)</t>
  </si>
  <si>
    <t>300 kg/ha sådd</t>
  </si>
  <si>
    <t>140 kg/ha radsl</t>
  </si>
  <si>
    <t>DC 31-32 250 kg</t>
  </si>
  <si>
    <t>Axgång: resterande</t>
  </si>
  <si>
    <t>330 kg vid sättning</t>
  </si>
  <si>
    <t>Se PM för ingående information kring gödsling!</t>
  </si>
  <si>
    <t>Normalgödsling, referensled</t>
  </si>
  <si>
    <r>
      <t xml:space="preserve">Phosforkalk höstspridd, </t>
    </r>
    <r>
      <rPr>
        <sz val="12"/>
        <color theme="1"/>
        <rFont val="Calibri"/>
        <family val="2"/>
      </rPr>
      <t>5 års P-behov</t>
    </r>
  </si>
  <si>
    <r>
      <rPr>
        <b/>
        <sz val="12"/>
        <color theme="1"/>
        <rFont val="Calibri"/>
        <family val="2"/>
      </rPr>
      <t>Phosforkalk, vårspridd</t>
    </r>
    <r>
      <rPr>
        <sz val="12"/>
        <color theme="1"/>
        <rFont val="Calibri"/>
        <family val="2"/>
      </rPr>
      <t>, 5 års P-behov</t>
    </r>
  </si>
  <si>
    <r>
      <rPr>
        <b/>
        <sz val="12"/>
        <color theme="1"/>
        <rFont val="Calibri"/>
        <family val="2"/>
      </rPr>
      <t>Phosforkalk höstspridd</t>
    </r>
    <r>
      <rPr>
        <sz val="12"/>
        <color theme="1"/>
        <rFont val="Calibri"/>
        <family val="2"/>
      </rPr>
      <t>, 2/3 P behov år 1, resterande år 3.</t>
    </r>
  </si>
  <si>
    <r>
      <rPr>
        <b/>
        <sz val="12"/>
        <color theme="1"/>
        <rFont val="Calibri"/>
        <family val="2"/>
      </rPr>
      <t>Phosforkalk, vårspridd</t>
    </r>
    <r>
      <rPr>
        <sz val="12"/>
        <color theme="1"/>
        <rFont val="Calibri"/>
        <family val="2"/>
      </rPr>
      <t>,2/3 P behov år 1, resterande år 3.</t>
    </r>
  </si>
  <si>
    <t>Bevattning efter gröda och behov.</t>
  </si>
  <si>
    <t>Jordprov: Jord 2 + jordart</t>
  </si>
  <si>
    <t>Resultat lämnas årligen till Thomas Nilsson (mail+papper)</t>
  </si>
  <si>
    <t>Thomas Nilsson</t>
  </si>
  <si>
    <t>thomasnilsson@outlook.com</t>
  </si>
  <si>
    <t>Harstorpsvägen 7</t>
  </si>
  <si>
    <t>373 35 Fridlevstad</t>
  </si>
  <si>
    <t>Fakturering årligen</t>
  </si>
  <si>
    <t>AAK</t>
  </si>
  <si>
    <t>Thomas Gylling</t>
  </si>
  <si>
    <t>374 82</t>
  </si>
  <si>
    <t>Karlshamn</t>
  </si>
  <si>
    <t>Potatis</t>
  </si>
  <si>
    <t>Kuras</t>
  </si>
  <si>
    <t>Analys fosforkalk år 1 efter spridning</t>
  </si>
  <si>
    <t xml:space="preserve"> år 3 innan spridning</t>
  </si>
  <si>
    <t>N-prov</t>
  </si>
  <si>
    <t>Höst år 1</t>
  </si>
  <si>
    <t>Vår år 1</t>
  </si>
  <si>
    <t>innan kompletteringsgödsling</t>
  </si>
  <si>
    <t>Ej sortering</t>
  </si>
  <si>
    <t>Skördetidpunkt anpassas så höstsådd är möjlig.</t>
  </si>
  <si>
    <t>Tillägg 40 kg N i Pkalkled</t>
  </si>
  <si>
    <t>Analys av P-kalk innan spridning för att anpassa givan</t>
  </si>
  <si>
    <t>Stäm av ev extra N med Thomas.</t>
  </si>
  <si>
    <t>led</t>
  </si>
  <si>
    <t>block</t>
  </si>
  <si>
    <t>JG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</si>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</sst>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yyyy/mm/dd;@"/>
    <numFmt numFmtId="165" formatCode="0.0"/>
    <numFmt numFmtId="166" formatCode="d&quot; &quot;mmm&quot; &quot;yyyy"/>
    <numFmt numFmtId="167" formatCode="[$-41D]d\ mmmm\ yyyy;@"/>
    <numFmt numFmtId="168" formatCode="0.000"/>
    <numFmt numFmtId="169" formatCode="[$-41D]dd/mmm;@"/>
    <numFmt numFmtId="170" formatCode="#,##0&quot; kg/ha&quot;"/>
    <numFmt numFmtId="171" formatCode="#,##0&quot; kg&quot;"/>
    <numFmt numFmtId="172" formatCode="#,##0.0&quot; kg&quot;"/>
    <numFmt numFmtId="173" formatCode="_-* #,##0_-;\-* #,##0_-;_-* &quot;-&quot;??_-;_-@_-"/>
  </numFmts>
  <fonts count="76">
    <font>
      <sz val="12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3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sz val="10.7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</font>
    <font>
      <i/>
      <sz val="12"/>
      <color theme="1"/>
      <name val="Calibri"/>
      <family val="2"/>
      <scheme val="minor"/>
    </font>
    <font>
      <sz val="8"/>
      <color theme="1"/>
      <name val="Calibri"/>
      <family val="2"/>
      <charset val="134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u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Verdana"/>
      <family val="2"/>
    </font>
    <font>
      <sz val="12"/>
      <color rgb="FF000000"/>
      <name val="Verdana"/>
      <family val="2"/>
    </font>
    <font>
      <sz val="12"/>
      <color rgb="FF000000"/>
      <name val="Times New Roman"/>
      <family val="1"/>
    </font>
    <font>
      <sz val="7"/>
      <color rgb="FF000000"/>
      <name val="Times New Roman"/>
      <family val="1"/>
    </font>
    <font>
      <sz val="8"/>
      <color rgb="FF000000"/>
      <name val="Arial"/>
      <family val="2"/>
    </font>
    <font>
      <sz val="9"/>
      <color rgb="FF000000"/>
      <name val="Times New Roman"/>
      <family val="1"/>
    </font>
    <font>
      <sz val="11"/>
      <color rgb="FF000000"/>
      <name val="Helvetica"/>
      <family val="2"/>
    </font>
    <font>
      <sz val="18"/>
      <color theme="1"/>
      <name val="Calibri"/>
      <family val="2"/>
      <charset val="134"/>
      <scheme val="minor"/>
    </font>
    <font>
      <b/>
      <sz val="18"/>
      <color theme="1"/>
      <name val="Calibri"/>
      <family val="2"/>
      <charset val="134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9"/>
      <color theme="0"/>
      <name val="Arial"/>
      <family val="2"/>
    </font>
    <font>
      <sz val="7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color indexed="10"/>
      <name val="Arial"/>
      <family val="2"/>
    </font>
    <font>
      <sz val="10"/>
      <color rgb="FFFF0000"/>
      <name val="Arial"/>
      <family val="2"/>
    </font>
    <font>
      <b/>
      <sz val="7"/>
      <color rgb="FFFF0000"/>
      <name val="Arial"/>
      <family val="2"/>
    </font>
    <font>
      <i/>
      <sz val="8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rgb="FF00FF00"/>
        <bgColor auto="1"/>
      </patternFill>
    </fill>
    <fill>
      <patternFill patternType="solid">
        <fgColor rgb="FFFF0000"/>
        <bgColor auto="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AAAAAA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7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0" fontId="74" fillId="0" borderId="0" applyNumberFormat="0" applyFill="0" applyBorder="0" applyAlignment="0" applyProtection="0"/>
  </cellStyleXfs>
  <cellXfs count="610">
    <xf numFmtId="0" fontId="0" fillId="0" borderId="0" xfId="0"/>
    <xf numFmtId="0" fontId="0" fillId="0" borderId="3" xfId="0" applyBorder="1"/>
    <xf numFmtId="0" fontId="0" fillId="0" borderId="6" xfId="0" applyBorder="1"/>
    <xf numFmtId="0" fontId="6" fillId="0" borderId="6" xfId="0" applyFont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Border="1"/>
    <xf numFmtId="0" fontId="11" fillId="0" borderId="0" xfId="0" applyFont="1" applyBorder="1"/>
    <xf numFmtId="0" fontId="12" fillId="0" borderId="0" xfId="0" applyFont="1" applyBorder="1"/>
    <xf numFmtId="0" fontId="11" fillId="0" borderId="0" xfId="0" applyFont="1"/>
    <xf numFmtId="0" fontId="12" fillId="0" borderId="6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Font="1" applyBorder="1"/>
    <xf numFmtId="0" fontId="0" fillId="0" borderId="4" xfId="0" applyFont="1" applyBorder="1"/>
    <xf numFmtId="0" fontId="10" fillId="0" borderId="0" xfId="0" applyFont="1" applyBorder="1"/>
    <xf numFmtId="0" fontId="10" fillId="0" borderId="4" xfId="0" applyFont="1" applyBorder="1"/>
    <xf numFmtId="0" fontId="10" fillId="0" borderId="20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16" xfId="0" applyFont="1" applyBorder="1"/>
    <xf numFmtId="0" fontId="0" fillId="0" borderId="12" xfId="0" applyFont="1" applyBorder="1"/>
    <xf numFmtId="0" fontId="0" fillId="0" borderId="17" xfId="0" applyFont="1" applyBorder="1"/>
    <xf numFmtId="0" fontId="0" fillId="0" borderId="9" xfId="0" applyFont="1" applyBorder="1"/>
    <xf numFmtId="0" fontId="0" fillId="0" borderId="19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/>
    <xf numFmtId="0" fontId="0" fillId="0" borderId="8" xfId="0" applyFont="1" applyBorder="1"/>
    <xf numFmtId="0" fontId="14" fillId="0" borderId="8" xfId="0" applyFont="1" applyBorder="1"/>
    <xf numFmtId="0" fontId="15" fillId="0" borderId="25" xfId="0" applyFont="1" applyBorder="1" applyProtection="1">
      <protection locked="0"/>
    </xf>
    <xf numFmtId="0" fontId="15" fillId="0" borderId="26" xfId="0" applyFont="1" applyBorder="1" applyProtection="1">
      <protection locked="0"/>
    </xf>
    <xf numFmtId="0" fontId="16" fillId="0" borderId="27" xfId="0" applyFont="1" applyBorder="1" applyProtection="1">
      <protection locked="0"/>
    </xf>
    <xf numFmtId="0" fontId="15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5" fillId="0" borderId="0" xfId="0" applyFont="1"/>
    <xf numFmtId="0" fontId="19" fillId="0" borderId="25" xfId="0" applyFont="1" applyBorder="1" applyAlignment="1" applyProtection="1">
      <protection hidden="1"/>
    </xf>
    <xf numFmtId="0" fontId="20" fillId="0" borderId="29" xfId="0" applyFont="1" applyBorder="1" applyAlignment="1" applyProtection="1">
      <alignment horizontal="center"/>
      <protection locked="0"/>
    </xf>
    <xf numFmtId="0" fontId="20" fillId="0" borderId="30" xfId="0" applyFont="1" applyBorder="1" applyAlignment="1" applyProtection="1">
      <alignment horizontal="center"/>
      <protection locked="0"/>
    </xf>
    <xf numFmtId="0" fontId="20" fillId="0" borderId="27" xfId="0" applyFont="1" applyBorder="1" applyAlignment="1" applyProtection="1">
      <alignment horizontal="center"/>
      <protection locked="0"/>
    </xf>
    <xf numFmtId="0" fontId="21" fillId="0" borderId="31" xfId="0" applyFont="1" applyBorder="1" applyProtection="1">
      <protection hidden="1"/>
    </xf>
    <xf numFmtId="0" fontId="22" fillId="0" borderId="0" xfId="0" quotePrefix="1" applyFont="1" applyAlignment="1" applyProtection="1">
      <alignment horizontal="left"/>
      <protection hidden="1"/>
    </xf>
    <xf numFmtId="0" fontId="23" fillId="0" borderId="0" xfId="0" applyFont="1" applyAlignment="1" applyProtection="1">
      <alignment horizontal="right"/>
      <protection hidden="1"/>
    </xf>
    <xf numFmtId="0" fontId="24" fillId="2" borderId="0" xfId="0" applyFont="1" applyFill="1" applyProtection="1">
      <protection hidden="1"/>
    </xf>
    <xf numFmtId="0" fontId="25" fillId="2" borderId="0" xfId="0" applyFont="1" applyFill="1" applyProtection="1">
      <protection hidden="1"/>
    </xf>
    <xf numFmtId="0" fontId="18" fillId="0" borderId="12" xfId="0" applyFont="1" applyBorder="1" applyAlignment="1" applyProtection="1">
      <protection hidden="1"/>
    </xf>
    <xf numFmtId="0" fontId="15" fillId="0" borderId="12" xfId="0" applyFont="1" applyBorder="1" applyProtection="1">
      <protection hidden="1"/>
    </xf>
    <xf numFmtId="0" fontId="16" fillId="0" borderId="12" xfId="0" applyFont="1" applyBorder="1" applyProtection="1">
      <protection hidden="1"/>
    </xf>
    <xf numFmtId="0" fontId="23" fillId="0" borderId="0" xfId="0" applyFont="1" applyProtection="1">
      <protection hidden="1"/>
    </xf>
    <xf numFmtId="0" fontId="0" fillId="0" borderId="0" xfId="0" applyProtection="1">
      <protection hidden="1"/>
    </xf>
    <xf numFmtId="0" fontId="18" fillId="0" borderId="34" xfId="0" applyFont="1" applyBorder="1" applyAlignment="1" applyProtection="1">
      <protection hidden="1"/>
    </xf>
    <xf numFmtId="0" fontId="15" fillId="0" borderId="34" xfId="0" applyFont="1" applyBorder="1" applyProtection="1">
      <protection hidden="1"/>
    </xf>
    <xf numFmtId="0" fontId="16" fillId="0" borderId="34" xfId="0" applyFont="1" applyBorder="1" applyProtection="1">
      <protection hidden="1"/>
    </xf>
    <xf numFmtId="49" fontId="17" fillId="0" borderId="31" xfId="0" applyNumberFormat="1" applyFont="1" applyBorder="1" applyAlignment="1" applyProtection="1">
      <alignment horizontal="left"/>
      <protection locked="0"/>
    </xf>
    <xf numFmtId="49" fontId="17" fillId="0" borderId="35" xfId="0" applyNumberFormat="1" applyFont="1" applyBorder="1" applyAlignment="1" applyProtection="1">
      <alignment horizontal="left"/>
      <protection locked="0"/>
    </xf>
    <xf numFmtId="165" fontId="18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26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8" fillId="0" borderId="0" xfId="0" applyFont="1"/>
    <xf numFmtId="0" fontId="21" fillId="0" borderId="34" xfId="0" applyFont="1" applyFill="1" applyBorder="1" applyAlignment="1" applyProtection="1">
      <protection hidden="1"/>
    </xf>
    <xf numFmtId="0" fontId="18" fillId="0" borderId="34" xfId="0" applyFont="1" applyBorder="1" applyProtection="1">
      <protection hidden="1"/>
    </xf>
    <xf numFmtId="0" fontId="21" fillId="0" borderId="0" xfId="0" applyFont="1" applyAlignment="1" applyProtection="1">
      <alignment horizontal="left"/>
      <protection hidden="1"/>
    </xf>
    <xf numFmtId="0" fontId="21" fillId="0" borderId="0" xfId="0" applyFont="1"/>
    <xf numFmtId="0" fontId="18" fillId="0" borderId="34" xfId="0" applyFont="1" applyFill="1" applyBorder="1" applyAlignment="1" applyProtection="1">
      <protection hidden="1"/>
    </xf>
    <xf numFmtId="0" fontId="21" fillId="0" borderId="34" xfId="0" applyFont="1" applyBorder="1" applyProtection="1">
      <protection hidden="1"/>
    </xf>
    <xf numFmtId="165" fontId="21" fillId="4" borderId="31" xfId="0" applyNumberFormat="1" applyFont="1" applyFill="1" applyBorder="1" applyProtection="1">
      <protection hidden="1"/>
    </xf>
    <xf numFmtId="0" fontId="26" fillId="0" borderId="0" xfId="0" quotePrefix="1" applyFont="1" applyProtection="1">
      <protection hidden="1"/>
    </xf>
    <xf numFmtId="0" fontId="18" fillId="0" borderId="31" xfId="0" applyFont="1" applyBorder="1" applyProtection="1">
      <protection hidden="1"/>
    </xf>
    <xf numFmtId="165" fontId="17" fillId="0" borderId="31" xfId="0" applyNumberFormat="1" applyFont="1" applyBorder="1" applyAlignment="1" applyProtection="1">
      <alignment horizontal="center"/>
      <protection locked="0"/>
    </xf>
    <xf numFmtId="0" fontId="16" fillId="0" borderId="0" xfId="0" applyFont="1" applyProtection="1">
      <protection hidden="1"/>
    </xf>
    <xf numFmtId="0" fontId="21" fillId="0" borderId="0" xfId="0" applyFont="1" applyFill="1" applyProtection="1">
      <protection hidden="1"/>
    </xf>
    <xf numFmtId="0" fontId="21" fillId="5" borderId="0" xfId="0" applyFont="1" applyFill="1" applyProtection="1">
      <protection hidden="1"/>
    </xf>
    <xf numFmtId="0" fontId="25" fillId="6" borderId="34" xfId="0" applyFont="1" applyFill="1" applyBorder="1" applyAlignment="1" applyProtection="1">
      <protection hidden="1"/>
    </xf>
    <xf numFmtId="0" fontId="25" fillId="6" borderId="34" xfId="0" applyFont="1" applyFill="1" applyBorder="1" applyAlignment="1" applyProtection="1">
      <protection locked="0"/>
    </xf>
    <xf numFmtId="0" fontId="18" fillId="0" borderId="0" xfId="0" applyFont="1" applyFill="1" applyProtection="1">
      <protection hidden="1"/>
    </xf>
    <xf numFmtId="0" fontId="18" fillId="0" borderId="31" xfId="0" applyFont="1" applyBorder="1" applyAlignment="1" applyProtection="1">
      <protection hidden="1"/>
    </xf>
    <xf numFmtId="0" fontId="17" fillId="3" borderId="31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hidden="1"/>
    </xf>
    <xf numFmtId="0" fontId="18" fillId="0" borderId="0" xfId="0" applyFont="1" applyBorder="1" applyAlignment="1" applyProtection="1">
      <protection hidden="1"/>
    </xf>
    <xf numFmtId="0" fontId="16" fillId="0" borderId="0" xfId="0" applyFont="1" applyBorder="1" applyProtection="1">
      <protection hidden="1"/>
    </xf>
    <xf numFmtId="0" fontId="17" fillId="0" borderId="31" xfId="0" applyFont="1" applyBorder="1" applyAlignment="1" applyProtection="1">
      <alignment horizontal="center"/>
      <protection locked="0"/>
    </xf>
    <xf numFmtId="165" fontId="18" fillId="4" borderId="0" xfId="0" applyNumberFormat="1" applyFont="1" applyFill="1" applyProtection="1">
      <protection hidden="1"/>
    </xf>
    <xf numFmtId="0" fontId="27" fillId="0" borderId="0" xfId="0" applyFont="1"/>
    <xf numFmtId="0" fontId="16" fillId="0" borderId="0" xfId="0" applyFont="1"/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27" fillId="0" borderId="0" xfId="0" applyFont="1" applyProtection="1">
      <protection hidden="1"/>
    </xf>
    <xf numFmtId="0" fontId="21" fillId="0" borderId="0" xfId="0" applyFont="1" applyProtection="1">
      <protection locked="0"/>
    </xf>
    <xf numFmtId="0" fontId="28" fillId="0" borderId="0" xfId="0" applyFont="1" applyProtection="1">
      <protection hidden="1"/>
    </xf>
    <xf numFmtId="0" fontId="21" fillId="0" borderId="0" xfId="0" applyFont="1" applyBorder="1" applyProtection="1">
      <protection hidden="1"/>
    </xf>
    <xf numFmtId="0" fontId="29" fillId="0" borderId="0" xfId="0" applyFont="1" applyProtection="1">
      <protection hidden="1"/>
    </xf>
    <xf numFmtId="0" fontId="30" fillId="0" borderId="12" xfId="0" applyFont="1" applyBorder="1"/>
    <xf numFmtId="0" fontId="30" fillId="0" borderId="11" xfId="0" applyFont="1" applyBorder="1"/>
    <xf numFmtId="0" fontId="31" fillId="0" borderId="0" xfId="0" applyFont="1" applyBorder="1" applyAlignment="1">
      <alignment horizontal="left"/>
    </xf>
    <xf numFmtId="0" fontId="32" fillId="0" borderId="0" xfId="0" applyFont="1" applyBorder="1"/>
    <xf numFmtId="0" fontId="32" fillId="0" borderId="0" xfId="0" applyFont="1" applyBorder="1" applyAlignment="1">
      <alignment wrapText="1"/>
    </xf>
    <xf numFmtId="49" fontId="32" fillId="0" borderId="0" xfId="0" applyNumberFormat="1" applyFont="1" applyBorder="1" applyAlignment="1">
      <alignment horizontal="left"/>
    </xf>
    <xf numFmtId="0" fontId="30" fillId="0" borderId="0" xfId="0" applyFont="1" applyBorder="1"/>
    <xf numFmtId="49" fontId="32" fillId="0" borderId="0" xfId="0" applyNumberFormat="1" applyFont="1" applyBorder="1"/>
    <xf numFmtId="49" fontId="32" fillId="0" borderId="0" xfId="0" applyNumberFormat="1" applyFont="1" applyBorder="1" applyAlignment="1">
      <alignment horizontal="right"/>
    </xf>
    <xf numFmtId="0" fontId="33" fillId="0" borderId="0" xfId="0" applyFont="1"/>
    <xf numFmtId="0" fontId="30" fillId="0" borderId="12" xfId="0" applyFont="1" applyBorder="1" applyAlignment="1">
      <alignment horizontal="right"/>
    </xf>
    <xf numFmtId="0" fontId="34" fillId="0" borderId="0" xfId="0" applyFont="1" applyFill="1" applyBorder="1"/>
    <xf numFmtId="0" fontId="11" fillId="0" borderId="0" xfId="0" applyFont="1" applyFill="1" applyBorder="1"/>
    <xf numFmtId="0" fontId="11" fillId="0" borderId="4" xfId="0" applyFont="1" applyFill="1" applyBorder="1"/>
    <xf numFmtId="0" fontId="0" fillId="0" borderId="0" xfId="0" applyFill="1"/>
    <xf numFmtId="0" fontId="11" fillId="0" borderId="12" xfId="0" applyFont="1" applyFill="1" applyBorder="1"/>
    <xf numFmtId="0" fontId="11" fillId="0" borderId="17" xfId="0" applyFont="1" applyFill="1" applyBorder="1"/>
    <xf numFmtId="0" fontId="30" fillId="0" borderId="3" xfId="0" applyFont="1" applyBorder="1"/>
    <xf numFmtId="0" fontId="30" fillId="0" borderId="14" xfId="0" applyFont="1" applyBorder="1"/>
    <xf numFmtId="0" fontId="0" fillId="0" borderId="0" xfId="0" applyFill="1" applyBorder="1"/>
    <xf numFmtId="0" fontId="35" fillId="0" borderId="0" xfId="0" applyFont="1"/>
    <xf numFmtId="0" fontId="0" fillId="0" borderId="0" xfId="0" applyFont="1" applyFill="1" applyBorder="1"/>
    <xf numFmtId="0" fontId="32" fillId="0" borderId="0" xfId="0" applyFont="1" applyFill="1" applyBorder="1"/>
    <xf numFmtId="0" fontId="30" fillId="0" borderId="0" xfId="0" applyFont="1"/>
    <xf numFmtId="49" fontId="14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32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36" fillId="0" borderId="0" xfId="0" applyFont="1" applyBorder="1" applyAlignment="1">
      <alignment horizontal="center"/>
    </xf>
    <xf numFmtId="0" fontId="12" fillId="0" borderId="0" xfId="0" applyFont="1" applyFill="1" applyBorder="1"/>
    <xf numFmtId="0" fontId="12" fillId="0" borderId="12" xfId="0" applyFont="1" applyFill="1" applyBorder="1"/>
    <xf numFmtId="0" fontId="30" fillId="0" borderId="0" xfId="0" applyFont="1" applyBorder="1" applyAlignment="1">
      <alignment horizontal="right"/>
    </xf>
    <xf numFmtId="0" fontId="37" fillId="0" borderId="0" xfId="0" applyFont="1" applyBorder="1" applyAlignment="1">
      <alignment horizontal="center"/>
    </xf>
    <xf numFmtId="0" fontId="10" fillId="0" borderId="16" xfId="0" applyFont="1" applyBorder="1"/>
    <xf numFmtId="0" fontId="32" fillId="0" borderId="0" xfId="0" applyFont="1" applyBorder="1" applyAlignment="1">
      <alignment horizontal="left"/>
    </xf>
    <xf numFmtId="0" fontId="0" fillId="0" borderId="0" xfId="0" applyFont="1" applyBorder="1" applyAlignment="1"/>
    <xf numFmtId="0" fontId="0" fillId="0" borderId="9" xfId="0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/>
    <xf numFmtId="0" fontId="11" fillId="0" borderId="0" xfId="0" applyFont="1" applyBorder="1" applyAlignment="1">
      <alignment horizontal="right"/>
    </xf>
    <xf numFmtId="0" fontId="0" fillId="0" borderId="4" xfId="0" applyFont="1" applyBorder="1" applyAlignment="1"/>
    <xf numFmtId="0" fontId="32" fillId="0" borderId="9" xfId="0" applyFont="1" applyBorder="1" applyAlignment="1">
      <alignment horizontal="center"/>
    </xf>
    <xf numFmtId="0" fontId="38" fillId="0" borderId="18" xfId="0" applyFont="1" applyBorder="1"/>
    <xf numFmtId="0" fontId="39" fillId="0" borderId="16" xfId="0" applyFont="1" applyBorder="1"/>
    <xf numFmtId="0" fontId="39" fillId="0" borderId="0" xfId="0" applyFont="1" applyBorder="1"/>
    <xf numFmtId="165" fontId="0" fillId="0" borderId="0" xfId="0" applyNumberFormat="1" applyFont="1" applyBorder="1"/>
    <xf numFmtId="165" fontId="40" fillId="0" borderId="0" xfId="0" applyNumberFormat="1" applyFont="1" applyFill="1" applyBorder="1"/>
    <xf numFmtId="0" fontId="41" fillId="0" borderId="0" xfId="0" applyFont="1" applyBorder="1"/>
    <xf numFmtId="0" fontId="41" fillId="0" borderId="3" xfId="0" applyFont="1" applyBorder="1"/>
    <xf numFmtId="0" fontId="0" fillId="0" borderId="12" xfId="0" applyBorder="1"/>
    <xf numFmtId="0" fontId="30" fillId="0" borderId="9" xfId="0" applyFont="1" applyBorder="1"/>
    <xf numFmtId="0" fontId="30" fillId="0" borderId="9" xfId="0" applyFont="1" applyBorder="1" applyAlignment="1">
      <alignment wrapText="1"/>
    </xf>
    <xf numFmtId="0" fontId="42" fillId="0" borderId="0" xfId="0" applyFont="1" applyBorder="1"/>
    <xf numFmtId="0" fontId="0" fillId="7" borderId="0" xfId="0" applyFill="1" applyBorder="1"/>
    <xf numFmtId="0" fontId="0" fillId="7" borderId="12" xfId="0" applyFill="1" applyBorder="1"/>
    <xf numFmtId="0" fontId="43" fillId="0" borderId="12" xfId="0" applyFont="1" applyBorder="1"/>
    <xf numFmtId="0" fontId="12" fillId="0" borderId="5" xfId="0" applyFont="1" applyBorder="1"/>
    <xf numFmtId="0" fontId="32" fillId="0" borderId="18" xfId="0" applyFont="1" applyBorder="1" applyAlignment="1"/>
    <xf numFmtId="0" fontId="3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8" fillId="0" borderId="0" xfId="0" applyFont="1" applyBorder="1"/>
    <xf numFmtId="0" fontId="0" fillId="0" borderId="1" xfId="0" applyFont="1" applyBorder="1"/>
    <xf numFmtId="0" fontId="32" fillId="0" borderId="18" xfId="0" applyFont="1" applyBorder="1"/>
    <xf numFmtId="0" fontId="45" fillId="0" borderId="40" xfId="0" applyNumberFormat="1" applyFont="1" applyFill="1" applyBorder="1" applyAlignment="1"/>
    <xf numFmtId="1" fontId="46" fillId="0" borderId="41" xfId="0" applyNumberFormat="1" applyFont="1" applyFill="1" applyBorder="1" applyAlignment="1"/>
    <xf numFmtId="0" fontId="45" fillId="0" borderId="42" xfId="0" applyNumberFormat="1" applyFont="1" applyFill="1" applyBorder="1" applyAlignment="1"/>
    <xf numFmtId="0" fontId="47" fillId="0" borderId="42" xfId="0" applyNumberFormat="1" applyFont="1" applyFill="1" applyBorder="1" applyAlignment="1">
      <alignment horizontal="left"/>
    </xf>
    <xf numFmtId="1" fontId="45" fillId="0" borderId="43" xfId="0" applyNumberFormat="1" applyFont="1" applyFill="1" applyBorder="1" applyAlignment="1"/>
    <xf numFmtId="1" fontId="45" fillId="0" borderId="38" xfId="0" applyNumberFormat="1" applyFont="1" applyFill="1" applyBorder="1" applyAlignment="1"/>
    <xf numFmtId="0" fontId="46" fillId="0" borderId="38" xfId="0" applyNumberFormat="1" applyFont="1" applyFill="1" applyBorder="1" applyAlignment="1"/>
    <xf numFmtId="1" fontId="46" fillId="0" borderId="38" xfId="0" applyNumberFormat="1" applyFont="1" applyFill="1" applyBorder="1" applyAlignment="1"/>
    <xf numFmtId="1" fontId="46" fillId="0" borderId="44" xfId="0" applyNumberFormat="1" applyFont="1" applyFill="1" applyBorder="1" applyAlignment="1"/>
    <xf numFmtId="0" fontId="48" fillId="0" borderId="0" xfId="0" applyNumberFormat="1" applyFont="1" applyFill="1" applyBorder="1" applyAlignment="1">
      <alignment vertical="top" wrapText="1"/>
    </xf>
    <xf numFmtId="0" fontId="49" fillId="0" borderId="0" xfId="0" applyFont="1" applyFill="1" applyBorder="1" applyAlignment="1">
      <alignment vertical="top" wrapText="1"/>
    </xf>
    <xf numFmtId="0" fontId="50" fillId="8" borderId="49" xfId="0" applyNumberFormat="1" applyFont="1" applyFill="1" applyBorder="1" applyAlignment="1">
      <alignment horizontal="center"/>
    </xf>
    <xf numFmtId="0" fontId="50" fillId="8" borderId="48" xfId="0" applyNumberFormat="1" applyFont="1" applyFill="1" applyBorder="1" applyAlignment="1">
      <alignment horizontal="center"/>
    </xf>
    <xf numFmtId="0" fontId="50" fillId="8" borderId="47" xfId="0" applyNumberFormat="1" applyFont="1" applyFill="1" applyBorder="1" applyAlignment="1">
      <alignment horizontal="center"/>
    </xf>
    <xf numFmtId="1" fontId="50" fillId="0" borderId="48" xfId="0" applyNumberFormat="1" applyFont="1" applyFill="1" applyBorder="1" applyAlignment="1">
      <alignment horizontal="center"/>
    </xf>
    <xf numFmtId="1" fontId="50" fillId="0" borderId="46" xfId="0" applyNumberFormat="1" applyFont="1" applyFill="1" applyBorder="1" applyAlignment="1">
      <alignment horizontal="center"/>
    </xf>
    <xf numFmtId="0" fontId="46" fillId="0" borderId="0" xfId="0" applyNumberFormat="1" applyFont="1" applyFill="1" applyBorder="1" applyAlignment="1"/>
    <xf numFmtId="1" fontId="46" fillId="0" borderId="0" xfId="0" applyNumberFormat="1" applyFont="1" applyFill="1" applyBorder="1" applyAlignment="1"/>
    <xf numFmtId="1" fontId="46" fillId="0" borderId="50" xfId="0" applyNumberFormat="1" applyFont="1" applyFill="1" applyBorder="1" applyAlignment="1"/>
    <xf numFmtId="1" fontId="51" fillId="0" borderId="40" xfId="0" applyNumberFormat="1" applyFont="1" applyFill="1" applyBorder="1" applyAlignment="1">
      <alignment horizontal="left" vertical="top"/>
    </xf>
    <xf numFmtId="1" fontId="51" fillId="0" borderId="51" xfId="0" applyNumberFormat="1" applyFont="1" applyFill="1" applyBorder="1" applyAlignment="1">
      <alignment horizontal="left" vertical="top"/>
    </xf>
    <xf numFmtId="1" fontId="51" fillId="0" borderId="41" xfId="0" applyNumberFormat="1" applyFont="1" applyFill="1" applyBorder="1" applyAlignment="1">
      <alignment horizontal="left" vertical="top"/>
    </xf>
    <xf numFmtId="0" fontId="47" fillId="9" borderId="52" xfId="0" applyNumberFormat="1" applyFont="1" applyFill="1" applyBorder="1" applyAlignment="1">
      <alignment horizontal="left" wrapText="1"/>
    </xf>
    <xf numFmtId="1" fontId="47" fillId="9" borderId="52" xfId="0" applyNumberFormat="1" applyFont="1" applyFill="1" applyBorder="1" applyAlignment="1">
      <alignment horizontal="left" wrapText="1"/>
    </xf>
    <xf numFmtId="0" fontId="46" fillId="0" borderId="53" xfId="0" applyNumberFormat="1" applyFont="1" applyFill="1" applyBorder="1" applyAlignment="1"/>
    <xf numFmtId="1" fontId="51" fillId="0" borderId="53" xfId="0" applyNumberFormat="1" applyFont="1" applyFill="1" applyBorder="1" applyAlignment="1">
      <alignment horizontal="center"/>
    </xf>
    <xf numFmtId="1" fontId="47" fillId="0" borderId="0" xfId="0" applyNumberFormat="1" applyFont="1" applyFill="1" applyBorder="1" applyAlignment="1">
      <alignment horizontal="center"/>
    </xf>
    <xf numFmtId="1" fontId="46" fillId="0" borderId="54" xfId="0" applyNumberFormat="1" applyFont="1" applyFill="1" applyBorder="1" applyAlignment="1"/>
    <xf numFmtId="1" fontId="46" fillId="0" borderId="55" xfId="0" applyNumberFormat="1" applyFont="1" applyFill="1" applyBorder="1" applyAlignment="1"/>
    <xf numFmtId="1" fontId="52" fillId="0" borderId="52" xfId="0" applyNumberFormat="1" applyFont="1" applyFill="1" applyBorder="1" applyAlignment="1">
      <alignment horizontal="left" vertical="center"/>
    </xf>
    <xf numFmtId="1" fontId="46" fillId="0" borderId="53" xfId="0" applyNumberFormat="1" applyFont="1" applyFill="1" applyBorder="1" applyAlignment="1"/>
    <xf numFmtId="1" fontId="51" fillId="0" borderId="48" xfId="0" applyNumberFormat="1" applyFont="1" applyFill="1" applyBorder="1" applyAlignment="1">
      <alignment horizontal="center"/>
    </xf>
    <xf numFmtId="1" fontId="47" fillId="0" borderId="46" xfId="0" applyNumberFormat="1" applyFont="1" applyFill="1" applyBorder="1" applyAlignment="1">
      <alignment horizontal="center"/>
    </xf>
    <xf numFmtId="0" fontId="47" fillId="0" borderId="47" xfId="0" applyNumberFormat="1" applyFont="1" applyFill="1" applyBorder="1" applyAlignment="1">
      <alignment horizontal="right" vertical="center"/>
    </xf>
    <xf numFmtId="1" fontId="52" fillId="10" borderId="52" xfId="0" applyNumberFormat="1" applyFont="1" applyFill="1" applyBorder="1" applyAlignment="1">
      <alignment horizontal="left" vertical="center"/>
    </xf>
    <xf numFmtId="1" fontId="51" fillId="0" borderId="56" xfId="0" applyNumberFormat="1" applyFont="1" applyFill="1" applyBorder="1" applyAlignment="1">
      <alignment horizontal="center"/>
    </xf>
    <xf numFmtId="1" fontId="47" fillId="0" borderId="54" xfId="0" applyNumberFormat="1" applyFont="1" applyFill="1" applyBorder="1" applyAlignment="1">
      <alignment horizontal="center"/>
    </xf>
    <xf numFmtId="0" fontId="53" fillId="0" borderId="55" xfId="0" applyNumberFormat="1" applyFont="1" applyFill="1" applyBorder="1" applyAlignment="1">
      <alignment horizontal="right"/>
    </xf>
    <xf numFmtId="1" fontId="52" fillId="8" borderId="52" xfId="0" applyNumberFormat="1" applyFont="1" applyFill="1" applyBorder="1" applyAlignment="1">
      <alignment horizontal="center" vertical="center"/>
    </xf>
    <xf numFmtId="165" fontId="52" fillId="8" borderId="52" xfId="0" applyNumberFormat="1" applyFont="1" applyFill="1" applyBorder="1" applyAlignment="1">
      <alignment horizontal="center" vertical="center"/>
    </xf>
    <xf numFmtId="0" fontId="47" fillId="0" borderId="52" xfId="0" applyNumberFormat="1" applyFont="1" applyFill="1" applyBorder="1" applyAlignment="1">
      <alignment horizontal="center"/>
    </xf>
    <xf numFmtId="166" fontId="47" fillId="8" borderId="52" xfId="0" applyNumberFormat="1" applyFont="1" applyFill="1" applyBorder="1" applyAlignment="1">
      <alignment horizontal="center"/>
    </xf>
    <xf numFmtId="167" fontId="47" fillId="8" borderId="52" xfId="0" applyNumberFormat="1" applyFont="1" applyFill="1" applyBorder="1" applyAlignment="1">
      <alignment horizontal="center"/>
    </xf>
    <xf numFmtId="1" fontId="47" fillId="8" borderId="52" xfId="0" applyNumberFormat="1" applyFont="1" applyFill="1" applyBorder="1" applyAlignment="1">
      <alignment horizontal="center"/>
    </xf>
    <xf numFmtId="0" fontId="46" fillId="0" borderId="52" xfId="0" applyNumberFormat="1" applyFont="1" applyFill="1" applyBorder="1" applyAlignment="1">
      <alignment horizontal="center"/>
    </xf>
    <xf numFmtId="0" fontId="46" fillId="8" borderId="57" xfId="0" applyNumberFormat="1" applyFont="1" applyFill="1" applyBorder="1" applyAlignment="1">
      <alignment horizontal="center"/>
    </xf>
    <xf numFmtId="1" fontId="46" fillId="8" borderId="57" xfId="0" applyNumberFormat="1" applyFont="1" applyFill="1" applyBorder="1" applyAlignment="1">
      <alignment horizontal="center"/>
    </xf>
    <xf numFmtId="168" fontId="46" fillId="8" borderId="57" xfId="0" applyNumberFormat="1" applyFont="1" applyFill="1" applyBorder="1" applyAlignment="1">
      <alignment horizontal="center"/>
    </xf>
    <xf numFmtId="49" fontId="46" fillId="8" borderId="57" xfId="0" applyNumberFormat="1" applyFont="1" applyFill="1" applyBorder="1" applyAlignment="1">
      <alignment horizontal="center"/>
    </xf>
    <xf numFmtId="1" fontId="46" fillId="8" borderId="52" xfId="0" applyNumberFormat="1" applyFont="1" applyFill="1" applyBorder="1" applyAlignment="1">
      <alignment horizontal="center"/>
    </xf>
    <xf numFmtId="0" fontId="46" fillId="8" borderId="58" xfId="0" applyNumberFormat="1" applyFont="1" applyFill="1" applyBorder="1" applyAlignment="1">
      <alignment horizontal="center"/>
    </xf>
    <xf numFmtId="1" fontId="46" fillId="8" borderId="58" xfId="0" applyNumberFormat="1" applyFont="1" applyFill="1" applyBorder="1" applyAlignment="1">
      <alignment horizontal="center"/>
    </xf>
    <xf numFmtId="168" fontId="46" fillId="8" borderId="58" xfId="0" applyNumberFormat="1" applyFont="1" applyFill="1" applyBorder="1" applyAlignment="1">
      <alignment horizontal="center"/>
    </xf>
    <xf numFmtId="49" fontId="46" fillId="8" borderId="58" xfId="0" applyNumberFormat="1" applyFont="1" applyFill="1" applyBorder="1" applyAlignment="1">
      <alignment horizontal="center"/>
    </xf>
    <xf numFmtId="1" fontId="46" fillId="8" borderId="58" xfId="0" applyNumberFormat="1" applyFont="1" applyFill="1" applyBorder="1" applyAlignment="1">
      <alignment horizontal="left"/>
    </xf>
    <xf numFmtId="1" fontId="46" fillId="0" borderId="52" xfId="0" applyNumberFormat="1" applyFont="1" applyFill="1" applyBorder="1" applyAlignment="1">
      <alignment horizontal="center"/>
    </xf>
    <xf numFmtId="1" fontId="46" fillId="8" borderId="59" xfId="0" applyNumberFormat="1" applyFont="1" applyFill="1" applyBorder="1" applyAlignment="1">
      <alignment horizontal="center"/>
    </xf>
    <xf numFmtId="1" fontId="46" fillId="0" borderId="60" xfId="0" applyNumberFormat="1" applyFont="1" applyFill="1" applyBorder="1" applyAlignment="1"/>
    <xf numFmtId="1" fontId="46" fillId="0" borderId="61" xfId="0" applyNumberFormat="1" applyFont="1" applyFill="1" applyBorder="1" applyAlignment="1"/>
    <xf numFmtId="1" fontId="46" fillId="0" borderId="62" xfId="0" applyNumberFormat="1" applyFont="1" applyFill="1" applyBorder="1" applyAlignment="1"/>
    <xf numFmtId="0" fontId="55" fillId="0" borderId="0" xfId="0" applyFont="1" applyBorder="1" applyAlignment="1">
      <alignment horizontal="center" vertical="center"/>
    </xf>
    <xf numFmtId="0" fontId="55" fillId="0" borderId="0" xfId="0" applyFont="1" applyBorder="1" applyAlignment="1">
      <alignment horizontal="left"/>
    </xf>
    <xf numFmtId="0" fontId="55" fillId="0" borderId="0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55" fillId="0" borderId="0" xfId="0" applyFont="1" applyBorder="1"/>
    <xf numFmtId="0" fontId="55" fillId="0" borderId="63" xfId="0" applyFont="1" applyBorder="1" applyAlignment="1">
      <alignment horizontal="center" vertical="center"/>
    </xf>
    <xf numFmtId="0" fontId="56" fillId="0" borderId="63" xfId="0" applyFont="1" applyBorder="1" applyAlignment="1">
      <alignment horizontal="center"/>
    </xf>
    <xf numFmtId="0" fontId="55" fillId="0" borderId="63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57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0" fontId="18" fillId="0" borderId="0" xfId="0" applyFont="1" applyAlignment="1" applyProtection="1">
      <alignment horizontal="left"/>
      <protection hidden="1"/>
    </xf>
    <xf numFmtId="2" fontId="0" fillId="4" borderId="26" xfId="0" applyNumberFormat="1" applyFill="1" applyBorder="1" applyProtection="1">
      <protection locked="0"/>
    </xf>
    <xf numFmtId="2" fontId="57" fillId="0" borderId="68" xfId="0" applyNumberFormat="1" applyFont="1" applyFill="1" applyBorder="1" applyProtection="1">
      <protection hidden="1"/>
    </xf>
    <xf numFmtId="1" fontId="0" fillId="0" borderId="0" xfId="0" applyNumberFormat="1" applyProtection="1">
      <protection hidden="1"/>
    </xf>
    <xf numFmtId="1" fontId="18" fillId="0" borderId="0" xfId="0" applyNumberFormat="1" applyFont="1" applyProtection="1">
      <protection hidden="1"/>
    </xf>
    <xf numFmtId="0" fontId="57" fillId="0" borderId="64" xfId="0" applyFont="1" applyBorder="1" applyAlignment="1" applyProtection="1">
      <alignment horizontal="center"/>
      <protection hidden="1"/>
    </xf>
    <xf numFmtId="0" fontId="28" fillId="0" borderId="67" xfId="0" applyFont="1" applyBorder="1" applyAlignment="1" applyProtection="1">
      <alignment horizontal="center"/>
      <protection hidden="1"/>
    </xf>
    <xf numFmtId="0" fontId="28" fillId="0" borderId="67" xfId="0" applyFont="1" applyBorder="1" applyAlignment="1" applyProtection="1">
      <alignment horizontal="center"/>
      <protection locked="0"/>
    </xf>
    <xf numFmtId="0" fontId="28" fillId="7" borderId="67" xfId="0" applyFont="1" applyFill="1" applyBorder="1" applyAlignment="1" applyProtection="1">
      <alignment horizontal="center"/>
      <protection locked="0"/>
    </xf>
    <xf numFmtId="0" fontId="28" fillId="11" borderId="67" xfId="0" applyFont="1" applyFill="1" applyBorder="1" applyAlignment="1" applyProtection="1">
      <alignment horizontal="center"/>
      <protection locked="0"/>
    </xf>
    <xf numFmtId="0" fontId="28" fillId="12" borderId="67" xfId="0" applyFont="1" applyFill="1" applyBorder="1" applyAlignment="1" applyProtection="1">
      <alignment horizontal="center"/>
      <protection locked="0"/>
    </xf>
    <xf numFmtId="0" fontId="28" fillId="13" borderId="67" xfId="0" applyFont="1" applyFill="1" applyBorder="1" applyAlignment="1" applyProtection="1">
      <alignment horizontal="center"/>
      <protection locked="0"/>
    </xf>
    <xf numFmtId="0" fontId="28" fillId="14" borderId="65" xfId="0" applyFont="1" applyFill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18" fillId="0" borderId="68" xfId="274" applyFont="1" applyBorder="1" applyAlignment="1" applyProtection="1">
      <alignment horizontal="right"/>
      <protection hidden="1"/>
    </xf>
    <xf numFmtId="0" fontId="18" fillId="0" borderId="68" xfId="274" applyFont="1" applyBorder="1" applyAlignment="1" applyProtection="1">
      <alignment horizontal="center"/>
      <protection hidden="1"/>
    </xf>
    <xf numFmtId="0" fontId="18" fillId="0" borderId="11" xfId="274" quotePrefix="1" applyFont="1" applyBorder="1" applyAlignment="1" applyProtection="1">
      <alignment horizontal="center"/>
      <protection hidden="1"/>
    </xf>
    <xf numFmtId="0" fontId="0" fillId="0" borderId="73" xfId="0" applyBorder="1" applyProtection="1">
      <protection hidden="1"/>
    </xf>
    <xf numFmtId="2" fontId="22" fillId="7" borderId="68" xfId="0" applyNumberFormat="1" applyFont="1" applyFill="1" applyBorder="1" applyProtection="1">
      <protection hidden="1"/>
    </xf>
    <xf numFmtId="2" fontId="22" fillId="0" borderId="68" xfId="0" applyNumberFormat="1" applyFont="1" applyBorder="1" applyProtection="1">
      <protection hidden="1"/>
    </xf>
    <xf numFmtId="2" fontId="59" fillId="11" borderId="68" xfId="0" applyNumberFormat="1" applyFont="1" applyFill="1" applyBorder="1" applyProtection="1">
      <protection hidden="1"/>
    </xf>
    <xf numFmtId="2" fontId="22" fillId="11" borderId="68" xfId="0" applyNumberFormat="1" applyFont="1" applyFill="1" applyBorder="1" applyProtection="1">
      <protection hidden="1"/>
    </xf>
    <xf numFmtId="2" fontId="22" fillId="12" borderId="68" xfId="0" applyNumberFormat="1" applyFont="1" applyFill="1" applyBorder="1" applyProtection="1">
      <protection hidden="1"/>
    </xf>
    <xf numFmtId="2" fontId="22" fillId="13" borderId="68" xfId="0" applyNumberFormat="1" applyFont="1" applyFill="1" applyBorder="1" applyProtection="1">
      <protection hidden="1"/>
    </xf>
    <xf numFmtId="2" fontId="57" fillId="14" borderId="68" xfId="0" applyNumberFormat="1" applyFont="1" applyFill="1" applyBorder="1" applyProtection="1">
      <protection hidden="1"/>
    </xf>
    <xf numFmtId="0" fontId="0" fillId="0" borderId="63" xfId="0" applyBorder="1" applyProtection="1">
      <protection locked="0"/>
    </xf>
    <xf numFmtId="2" fontId="22" fillId="7" borderId="63" xfId="0" applyNumberFormat="1" applyFont="1" applyFill="1" applyBorder="1" applyProtection="1">
      <protection locked="0"/>
    </xf>
    <xf numFmtId="2" fontId="22" fillId="0" borderId="63" xfId="0" applyNumberFormat="1" applyFont="1" applyBorder="1" applyProtection="1">
      <protection locked="0"/>
    </xf>
    <xf numFmtId="2" fontId="59" fillId="11" borderId="63" xfId="0" applyNumberFormat="1" applyFont="1" applyFill="1" applyBorder="1" applyProtection="1">
      <protection hidden="1"/>
    </xf>
    <xf numFmtId="2" fontId="22" fillId="11" borderId="63" xfId="0" applyNumberFormat="1" applyFont="1" applyFill="1" applyBorder="1" applyProtection="1">
      <protection locked="0"/>
    </xf>
    <xf numFmtId="2" fontId="22" fillId="12" borderId="63" xfId="0" applyNumberFormat="1" applyFont="1" applyFill="1" applyBorder="1" applyProtection="1">
      <protection locked="0"/>
    </xf>
    <xf numFmtId="2" fontId="22" fillId="13" borderId="63" xfId="0" applyNumberFormat="1" applyFont="1" applyFill="1" applyBorder="1" applyProtection="1">
      <protection locked="0"/>
    </xf>
    <xf numFmtId="2" fontId="22" fillId="13" borderId="63" xfId="0" applyNumberFormat="1" applyFont="1" applyFill="1" applyBorder="1" applyProtection="1">
      <protection hidden="1"/>
    </xf>
    <xf numFmtId="2" fontId="22" fillId="0" borderId="63" xfId="0" applyNumberFormat="1" applyFont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Protection="1">
      <protection locked="0"/>
    </xf>
    <xf numFmtId="2" fontId="61" fillId="0" borderId="0" xfId="0" applyNumberFormat="1" applyFont="1" applyBorder="1" applyProtection="1">
      <protection hidden="1"/>
    </xf>
    <xf numFmtId="2" fontId="61" fillId="0" borderId="0" xfId="0" applyNumberFormat="1" applyFont="1" applyBorder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Border="1" applyProtection="1">
      <protection locked="0"/>
    </xf>
    <xf numFmtId="0" fontId="60" fillId="0" borderId="8" xfId="274" applyFont="1" applyBorder="1" applyAlignment="1" applyProtection="1">
      <alignment vertical="top"/>
      <protection hidden="1"/>
    </xf>
    <xf numFmtId="0" fontId="60" fillId="0" borderId="9" xfId="274" applyFont="1" applyBorder="1" applyAlignment="1" applyProtection="1">
      <alignment vertical="top"/>
      <protection hidden="1"/>
    </xf>
    <xf numFmtId="0" fontId="60" fillId="0" borderId="10" xfId="274" applyFont="1" applyBorder="1" applyAlignment="1" applyProtection="1">
      <alignment vertical="top"/>
      <protection hidden="1"/>
    </xf>
    <xf numFmtId="0" fontId="60" fillId="0" borderId="69" xfId="274" applyFont="1" applyBorder="1" applyAlignment="1" applyProtection="1">
      <alignment vertical="top"/>
      <protection hidden="1"/>
    </xf>
    <xf numFmtId="0" fontId="60" fillId="0" borderId="69" xfId="274" applyFont="1" applyBorder="1" applyProtection="1">
      <protection hidden="1"/>
    </xf>
    <xf numFmtId="0" fontId="62" fillId="0" borderId="0" xfId="274" applyFont="1" applyAlignment="1" applyProtection="1">
      <alignment horizontal="left"/>
      <protection hidden="1"/>
    </xf>
    <xf numFmtId="0" fontId="18" fillId="0" borderId="0" xfId="274" applyProtection="1">
      <protection hidden="1"/>
    </xf>
    <xf numFmtId="0" fontId="20" fillId="0" borderId="12" xfId="274" applyNumberFormat="1" applyFont="1" applyBorder="1" applyAlignment="1" applyProtection="1">
      <alignment horizontal="left"/>
      <protection hidden="1"/>
    </xf>
    <xf numFmtId="0" fontId="64" fillId="0" borderId="12" xfId="274" applyNumberFormat="1" applyFont="1" applyBorder="1" applyAlignment="1" applyProtection="1">
      <alignment horizontal="left"/>
      <protection hidden="1"/>
    </xf>
    <xf numFmtId="0" fontId="20" fillId="0" borderId="13" xfId="274" applyNumberFormat="1" applyFont="1" applyBorder="1" applyAlignment="1" applyProtection="1">
      <alignment horizontal="left"/>
      <protection hidden="1"/>
    </xf>
    <xf numFmtId="0" fontId="20" fillId="0" borderId="68" xfId="274" applyNumberFormat="1" applyFont="1" applyBorder="1" applyAlignment="1" applyProtection="1">
      <alignment horizontal="left"/>
      <protection hidden="1"/>
    </xf>
    <xf numFmtId="0" fontId="20" fillId="0" borderId="11" xfId="274" applyNumberFormat="1" applyFont="1" applyBorder="1" applyAlignment="1" applyProtection="1">
      <protection hidden="1"/>
    </xf>
    <xf numFmtId="0" fontId="17" fillId="0" borderId="63" xfId="0" applyNumberFormat="1" applyFont="1" applyBorder="1" applyAlignment="1" applyProtection="1">
      <alignment horizontal="center"/>
      <protection hidden="1"/>
    </xf>
    <xf numFmtId="0" fontId="17" fillId="0" borderId="63" xfId="0" applyFont="1" applyBorder="1" applyAlignment="1" applyProtection="1">
      <alignment horizontal="center"/>
      <protection hidden="1"/>
    </xf>
    <xf numFmtId="164" fontId="57" fillId="0" borderId="68" xfId="274" applyNumberFormat="1" applyFont="1" applyBorder="1" applyAlignment="1" applyProtection="1">
      <protection hidden="1"/>
    </xf>
    <xf numFmtId="0" fontId="21" fillId="0" borderId="0" xfId="274" applyFont="1" applyAlignment="1" applyProtection="1">
      <alignment horizontal="left"/>
      <protection hidden="1"/>
    </xf>
    <xf numFmtId="0" fontId="60" fillId="0" borderId="63" xfId="274" applyFont="1" applyBorder="1" applyAlignment="1" applyProtection="1">
      <protection hidden="1"/>
    </xf>
    <xf numFmtId="0" fontId="60" fillId="0" borderId="63" xfId="274" applyFont="1" applyBorder="1" applyAlignment="1" applyProtection="1">
      <alignment horizontal="center" textRotation="90"/>
      <protection hidden="1"/>
    </xf>
    <xf numFmtId="0" fontId="28" fillId="4" borderId="63" xfId="274" applyFont="1" applyFill="1" applyBorder="1" applyAlignment="1" applyProtection="1">
      <alignment horizontal="center"/>
      <protection hidden="1"/>
    </xf>
    <xf numFmtId="0" fontId="28" fillId="4" borderId="12" xfId="274" applyFont="1" applyFill="1" applyBorder="1" applyAlignment="1" applyProtection="1">
      <alignment horizontal="center"/>
      <protection hidden="1"/>
    </xf>
    <xf numFmtId="0" fontId="22" fillId="7" borderId="63" xfId="274" applyFont="1" applyFill="1" applyBorder="1" applyAlignment="1" applyProtection="1">
      <alignment horizontal="center"/>
      <protection hidden="1"/>
    </xf>
    <xf numFmtId="0" fontId="65" fillId="0" borderId="18" xfId="274" applyFont="1" applyFill="1" applyBorder="1" applyAlignment="1" applyProtection="1">
      <alignment horizontal="center" vertical="center" wrapText="1"/>
      <protection hidden="1"/>
    </xf>
    <xf numFmtId="0" fontId="65" fillId="0" borderId="15" xfId="274" applyFont="1" applyFill="1" applyBorder="1" applyAlignment="1" applyProtection="1">
      <alignment horizontal="center" vertical="center" wrapText="1"/>
      <protection hidden="1"/>
    </xf>
    <xf numFmtId="0" fontId="60" fillId="0" borderId="68" xfId="274" applyFont="1" applyBorder="1" applyAlignment="1" applyProtection="1">
      <protection hidden="1"/>
    </xf>
    <xf numFmtId="0" fontId="60" fillId="0" borderId="12" xfId="274" applyFont="1" applyBorder="1" applyAlignment="1" applyProtection="1">
      <alignment horizontal="center" textRotation="90"/>
      <protection hidden="1"/>
    </xf>
    <xf numFmtId="0" fontId="28" fillId="4" borderId="11" xfId="274" applyFont="1" applyFill="1" applyBorder="1" applyAlignment="1" applyProtection="1">
      <alignment horizontal="center"/>
      <protection hidden="1"/>
    </xf>
    <xf numFmtId="15" fontId="22" fillId="15" borderId="63" xfId="274" applyNumberFormat="1" applyFont="1" applyFill="1" applyBorder="1" applyAlignment="1" applyProtection="1">
      <alignment horizontal="center"/>
      <protection hidden="1"/>
    </xf>
    <xf numFmtId="0" fontId="22" fillId="15" borderId="63" xfId="274" applyFont="1" applyFill="1" applyBorder="1" applyAlignment="1" applyProtection="1">
      <alignment horizontal="center"/>
      <protection hidden="1"/>
    </xf>
    <xf numFmtId="0" fontId="60" fillId="7" borderId="68" xfId="274" applyFont="1" applyFill="1" applyBorder="1" applyAlignment="1" applyProtection="1">
      <alignment textRotation="90"/>
      <protection hidden="1"/>
    </xf>
    <xf numFmtId="0" fontId="60" fillId="7" borderId="11" xfId="274" applyFont="1" applyFill="1" applyBorder="1" applyAlignment="1" applyProtection="1">
      <alignment textRotation="90"/>
      <protection hidden="1"/>
    </xf>
    <xf numFmtId="0" fontId="60" fillId="0" borderId="11" xfId="274" applyFont="1" applyBorder="1" applyAlignment="1" applyProtection="1">
      <alignment textRotation="90"/>
      <protection hidden="1"/>
    </xf>
    <xf numFmtId="0" fontId="22" fillId="7" borderId="63" xfId="274" applyFont="1" applyFill="1" applyBorder="1" applyAlignment="1" applyProtection="1">
      <alignment horizontal="center" wrapText="1"/>
      <protection hidden="1"/>
    </xf>
    <xf numFmtId="0" fontId="18" fillId="0" borderId="63" xfId="274" applyFont="1" applyBorder="1" applyAlignment="1" applyProtection="1">
      <protection hidden="1"/>
    </xf>
    <xf numFmtId="9" fontId="22" fillId="15" borderId="63" xfId="274" applyNumberFormat="1" applyFont="1" applyFill="1" applyBorder="1" applyProtection="1">
      <protection hidden="1"/>
    </xf>
    <xf numFmtId="0" fontId="22" fillId="15" borderId="0" xfId="274" applyFont="1" applyFill="1" applyProtection="1">
      <protection hidden="1"/>
    </xf>
    <xf numFmtId="0" fontId="18" fillId="0" borderId="0" xfId="274" applyFont="1" applyProtection="1">
      <protection hidden="1"/>
    </xf>
    <xf numFmtId="0" fontId="18" fillId="0" borderId="35" xfId="274" applyFont="1" applyBorder="1" applyAlignment="1" applyProtection="1">
      <protection hidden="1"/>
    </xf>
    <xf numFmtId="9" fontId="22" fillId="15" borderId="35" xfId="0" applyNumberFormat="1" applyFont="1" applyFill="1" applyBorder="1" applyAlignment="1" applyProtection="1">
      <alignment horizontal="center" wrapText="1"/>
      <protection hidden="1"/>
    </xf>
    <xf numFmtId="0" fontId="22" fillId="15" borderId="63" xfId="0" applyFont="1" applyFill="1" applyBorder="1" applyAlignment="1" applyProtection="1">
      <alignment horizontal="left" wrapText="1"/>
      <protection hidden="1"/>
    </xf>
    <xf numFmtId="0" fontId="18" fillId="0" borderId="11" xfId="274" applyFont="1" applyBorder="1" applyProtection="1">
      <protection hidden="1"/>
    </xf>
    <xf numFmtId="0" fontId="18" fillId="0" borderId="13" xfId="274" applyFont="1" applyBorder="1" applyProtection="1">
      <protection hidden="1"/>
    </xf>
    <xf numFmtId="0" fontId="18" fillId="7" borderId="63" xfId="274" applyFont="1" applyFill="1" applyBorder="1" applyProtection="1">
      <protection hidden="1"/>
    </xf>
    <xf numFmtId="0" fontId="60" fillId="0" borderId="10" xfId="0" applyFont="1" applyBorder="1" applyAlignment="1" applyProtection="1">
      <alignment wrapText="1"/>
      <protection hidden="1"/>
    </xf>
    <xf numFmtId="0" fontId="60" fillId="0" borderId="18" xfId="0" applyFont="1" applyBorder="1" applyAlignment="1" applyProtection="1">
      <alignment vertical="center"/>
      <protection hidden="1"/>
    </xf>
    <xf numFmtId="0" fontId="60" fillId="0" borderId="15" xfId="0" applyFont="1" applyBorder="1" applyAlignment="1" applyProtection="1">
      <alignment vertical="center" wrapText="1"/>
      <protection hidden="1"/>
    </xf>
    <xf numFmtId="0" fontId="60" fillId="0" borderId="15" xfId="0" applyFont="1" applyBorder="1" applyAlignment="1" applyProtection="1">
      <alignment vertical="center"/>
      <protection hidden="1"/>
    </xf>
    <xf numFmtId="0" fontId="21" fillId="0" borderId="8" xfId="0" quotePrefix="1" applyFont="1" applyBorder="1" applyAlignment="1" applyProtection="1">
      <alignment horizontal="center" vertical="top"/>
      <protection hidden="1"/>
    </xf>
    <xf numFmtId="0" fontId="67" fillId="0" borderId="10" xfId="0" applyFont="1" applyBorder="1" applyAlignment="1" applyProtection="1">
      <alignment wrapText="1"/>
      <protection hidden="1"/>
    </xf>
    <xf numFmtId="0" fontId="21" fillId="0" borderId="18" xfId="0" applyFont="1" applyBorder="1" applyAlignment="1" applyProtection="1">
      <alignment horizontal="center" vertical="top"/>
      <protection hidden="1"/>
    </xf>
    <xf numFmtId="0" fontId="60" fillId="0" borderId="15" xfId="0" applyFont="1" applyBorder="1" applyAlignment="1" applyProtection="1">
      <alignment wrapText="1"/>
      <protection hidden="1"/>
    </xf>
    <xf numFmtId="0" fontId="60" fillId="0" borderId="15" xfId="0" applyFont="1" applyBorder="1" applyAlignment="1" applyProtection="1">
      <alignment vertical="top" wrapText="1"/>
      <protection hidden="1"/>
    </xf>
    <xf numFmtId="0" fontId="68" fillId="0" borderId="11" xfId="0" applyFont="1" applyBorder="1" applyProtection="1">
      <protection hidden="1"/>
    </xf>
    <xf numFmtId="0" fontId="68" fillId="0" borderId="13" xfId="0" applyFont="1" applyBorder="1" applyProtection="1">
      <protection hidden="1"/>
    </xf>
    <xf numFmtId="0" fontId="21" fillId="0" borderId="18" xfId="274" applyFont="1" applyBorder="1" applyProtection="1">
      <protection hidden="1"/>
    </xf>
    <xf numFmtId="0" fontId="21" fillId="0" borderId="15" xfId="274" applyFont="1" applyBorder="1" applyProtection="1">
      <protection hidden="1"/>
    </xf>
    <xf numFmtId="0" fontId="60" fillId="0" borderId="11" xfId="274" applyFont="1" applyBorder="1" applyProtection="1">
      <protection hidden="1"/>
    </xf>
    <xf numFmtId="0" fontId="60" fillId="0" borderId="13" xfId="274" applyFont="1" applyBorder="1" applyProtection="1">
      <protection hidden="1"/>
    </xf>
    <xf numFmtId="0" fontId="60" fillId="0" borderId="18" xfId="274" applyFont="1" applyBorder="1" applyProtection="1">
      <protection hidden="1"/>
    </xf>
    <xf numFmtId="0" fontId="60" fillId="0" borderId="15" xfId="274" applyFont="1" applyBorder="1" applyProtection="1">
      <protection hidden="1"/>
    </xf>
    <xf numFmtId="0" fontId="21" fillId="0" borderId="0" xfId="274" applyFont="1" applyProtection="1">
      <protection hidden="1"/>
    </xf>
    <xf numFmtId="0" fontId="21" fillId="0" borderId="68" xfId="274" applyFont="1" applyBorder="1" applyAlignment="1" applyProtection="1">
      <alignment horizontal="right"/>
      <protection hidden="1"/>
    </xf>
    <xf numFmtId="0" fontId="21" fillId="0" borderId="11" xfId="274" applyFont="1" applyBorder="1" applyProtection="1">
      <protection hidden="1"/>
    </xf>
    <xf numFmtId="0" fontId="21" fillId="0" borderId="13" xfId="274" applyFont="1" applyBorder="1" applyProtection="1">
      <protection hidden="1"/>
    </xf>
    <xf numFmtId="0" fontId="60" fillId="0" borderId="0" xfId="274" applyFont="1" applyBorder="1" applyAlignment="1" applyProtection="1">
      <alignment vertical="top"/>
      <protection hidden="1"/>
    </xf>
    <xf numFmtId="0" fontId="60" fillId="0" borderId="10" xfId="274" applyFont="1" applyBorder="1" applyProtection="1">
      <protection hidden="1"/>
    </xf>
    <xf numFmtId="0" fontId="28" fillId="0" borderId="12" xfId="274" applyNumberFormat="1" applyFont="1" applyBorder="1" applyAlignment="1" applyProtection="1">
      <alignment horizontal="left"/>
      <protection hidden="1"/>
    </xf>
    <xf numFmtId="0" fontId="17" fillId="0" borderId="15" xfId="0" applyFont="1" applyBorder="1" applyAlignment="1" applyProtection="1">
      <alignment horizontal="center"/>
      <protection hidden="1"/>
    </xf>
    <xf numFmtId="0" fontId="17" fillId="0" borderId="66" xfId="0" applyFont="1" applyBorder="1" applyAlignment="1" applyProtection="1">
      <alignment horizontal="center"/>
      <protection hidden="1"/>
    </xf>
    <xf numFmtId="0" fontId="17" fillId="0" borderId="68" xfId="0" applyNumberFormat="1" applyFont="1" applyBorder="1" applyAlignment="1" applyProtection="1">
      <alignment horizontal="center"/>
      <protection hidden="1"/>
    </xf>
    <xf numFmtId="0" fontId="28" fillId="15" borderId="0" xfId="274" applyNumberFormat="1" applyFont="1" applyFill="1" applyBorder="1" applyAlignment="1" applyProtection="1">
      <alignment horizontal="left"/>
      <protection hidden="1"/>
    </xf>
    <xf numFmtId="0" fontId="17" fillId="0" borderId="0" xfId="0" applyNumberFormat="1" applyFont="1" applyBorder="1" applyAlignment="1" applyProtection="1">
      <alignment horizontal="center"/>
      <protection hidden="1"/>
    </xf>
    <xf numFmtId="164" fontId="57" fillId="0" borderId="18" xfId="274" applyNumberFormat="1" applyFont="1" applyBorder="1" applyAlignment="1" applyProtection="1">
      <protection hidden="1"/>
    </xf>
    <xf numFmtId="0" fontId="60" fillId="15" borderId="0" xfId="274" applyFont="1" applyFill="1" applyBorder="1" applyAlignment="1" applyProtection="1">
      <protection hidden="1"/>
    </xf>
    <xf numFmtId="0" fontId="60" fillId="15" borderId="0" xfId="274" applyFont="1" applyFill="1" applyBorder="1" applyAlignment="1" applyProtection="1">
      <alignment horizontal="center" textRotation="90"/>
      <protection hidden="1"/>
    </xf>
    <xf numFmtId="0" fontId="28" fillId="15" borderId="0" xfId="274" applyFont="1" applyFill="1" applyBorder="1" applyAlignment="1" applyProtection="1">
      <alignment horizontal="center"/>
      <protection hidden="1"/>
    </xf>
    <xf numFmtId="0" fontId="60" fillId="7" borderId="75" xfId="274" applyFont="1" applyFill="1" applyBorder="1" applyAlignment="1" applyProtection="1">
      <alignment horizontal="center" textRotation="90"/>
      <protection hidden="1"/>
    </xf>
    <xf numFmtId="0" fontId="60" fillId="7" borderId="76" xfId="274" applyFont="1" applyFill="1" applyBorder="1" applyAlignment="1" applyProtection="1">
      <alignment horizontal="center" textRotation="90"/>
      <protection hidden="1"/>
    </xf>
    <xf numFmtId="0" fontId="60" fillId="16" borderId="75" xfId="274" applyFont="1" applyFill="1" applyBorder="1" applyAlignment="1" applyProtection="1">
      <alignment horizontal="center" textRotation="90"/>
      <protection hidden="1"/>
    </xf>
    <xf numFmtId="0" fontId="60" fillId="16" borderId="76" xfId="274" applyFont="1" applyFill="1" applyBorder="1" applyAlignment="1" applyProtection="1">
      <alignment horizontal="center" textRotation="90"/>
      <protection hidden="1"/>
    </xf>
    <xf numFmtId="0" fontId="20" fillId="0" borderId="18" xfId="274" applyNumberFormat="1" applyFont="1" applyBorder="1" applyAlignment="1" applyProtection="1">
      <alignment horizontal="left"/>
      <protection hidden="1"/>
    </xf>
    <xf numFmtId="169" fontId="60" fillId="7" borderId="70" xfId="274" applyNumberFormat="1" applyFont="1" applyFill="1" applyBorder="1" applyAlignment="1" applyProtection="1">
      <alignment horizontal="center" textRotation="90"/>
      <protection hidden="1"/>
    </xf>
    <xf numFmtId="1" fontId="60" fillId="7" borderId="71" xfId="274" applyNumberFormat="1" applyFont="1" applyFill="1" applyBorder="1" applyAlignment="1" applyProtection="1">
      <alignment horizontal="center" textRotation="90"/>
      <protection hidden="1"/>
    </xf>
    <xf numFmtId="15" fontId="60" fillId="15" borderId="71" xfId="274" applyNumberFormat="1" applyFont="1" applyFill="1" applyBorder="1" applyAlignment="1" applyProtection="1">
      <alignment horizontal="center" textRotation="90"/>
      <protection hidden="1"/>
    </xf>
    <xf numFmtId="15" fontId="60" fillId="16" borderId="70" xfId="274" applyNumberFormat="1" applyFont="1" applyFill="1" applyBorder="1" applyAlignment="1" applyProtection="1">
      <alignment horizontal="center" textRotation="90"/>
      <protection hidden="1"/>
    </xf>
    <xf numFmtId="1" fontId="60" fillId="16" borderId="71" xfId="274" applyNumberFormat="1" applyFont="1" applyFill="1" applyBorder="1" applyAlignment="1" applyProtection="1">
      <alignment horizontal="center" textRotation="90"/>
      <protection hidden="1"/>
    </xf>
    <xf numFmtId="1" fontId="60" fillId="7" borderId="70" xfId="274" applyNumberFormat="1" applyFont="1" applyFill="1" applyBorder="1" applyAlignment="1" applyProtection="1">
      <alignment horizontal="center" textRotation="90"/>
      <protection hidden="1"/>
    </xf>
    <xf numFmtId="1" fontId="60" fillId="16" borderId="70" xfId="274" applyNumberFormat="1" applyFont="1" applyFill="1" applyBorder="1" applyAlignment="1" applyProtection="1">
      <alignment horizontal="center" textRotation="90"/>
      <protection hidden="1"/>
    </xf>
    <xf numFmtId="0" fontId="60" fillId="7" borderId="70" xfId="274" applyFont="1" applyFill="1" applyBorder="1" applyAlignment="1" applyProtection="1">
      <alignment horizontal="center" textRotation="90"/>
      <protection hidden="1"/>
    </xf>
    <xf numFmtId="0" fontId="60" fillId="17" borderId="71" xfId="274" applyFont="1" applyFill="1" applyBorder="1" applyAlignment="1" applyProtection="1">
      <alignment horizontal="center" textRotation="90"/>
      <protection hidden="1"/>
    </xf>
    <xf numFmtId="0" fontId="60" fillId="7" borderId="71" xfId="274" applyFont="1" applyFill="1" applyBorder="1" applyAlignment="1" applyProtection="1">
      <alignment horizontal="center" textRotation="90"/>
      <protection hidden="1"/>
    </xf>
    <xf numFmtId="0" fontId="60" fillId="16" borderId="70" xfId="274" applyFont="1" applyFill="1" applyBorder="1" applyAlignment="1" applyProtection="1">
      <alignment horizontal="center" textRotation="90"/>
      <protection hidden="1"/>
    </xf>
    <xf numFmtId="0" fontId="60" fillId="15" borderId="71" xfId="274" applyFont="1" applyFill="1" applyBorder="1" applyAlignment="1" applyProtection="1">
      <alignment horizontal="center" textRotation="90"/>
      <protection hidden="1"/>
    </xf>
    <xf numFmtId="0" fontId="60" fillId="16" borderId="71" xfId="274" applyFont="1" applyFill="1" applyBorder="1" applyAlignment="1" applyProtection="1">
      <alignment horizontal="center" textRotation="90"/>
      <protection hidden="1"/>
    </xf>
    <xf numFmtId="0" fontId="18" fillId="0" borderId="70" xfId="274" applyFont="1" applyBorder="1" applyAlignment="1" applyProtection="1">
      <protection hidden="1"/>
    </xf>
    <xf numFmtId="0" fontId="18" fillId="0" borderId="71" xfId="274" applyFont="1" applyBorder="1" applyAlignment="1" applyProtection="1">
      <protection hidden="1"/>
    </xf>
    <xf numFmtId="0" fontId="18" fillId="16" borderId="70" xfId="274" applyFont="1" applyFill="1" applyBorder="1" applyAlignment="1" applyProtection="1">
      <protection hidden="1"/>
    </xf>
    <xf numFmtId="0" fontId="18" fillId="16" borderId="71" xfId="274" applyFont="1" applyFill="1" applyBorder="1" applyAlignment="1" applyProtection="1">
      <protection hidden="1"/>
    </xf>
    <xf numFmtId="0" fontId="18" fillId="0" borderId="72" xfId="274" quotePrefix="1" applyFont="1" applyBorder="1" applyAlignment="1" applyProtection="1">
      <alignment horizontal="center"/>
      <protection hidden="1"/>
    </xf>
    <xf numFmtId="0" fontId="18" fillId="0" borderId="18" xfId="274" applyFont="1" applyBorder="1" applyAlignment="1" applyProtection="1">
      <protection hidden="1"/>
    </xf>
    <xf numFmtId="0" fontId="18" fillId="0" borderId="0" xfId="274" applyFont="1" applyBorder="1" applyAlignment="1" applyProtection="1">
      <protection hidden="1"/>
    </xf>
    <xf numFmtId="0" fontId="18" fillId="0" borderId="11" xfId="274" applyFont="1" applyBorder="1" applyAlignment="1" applyProtection="1">
      <protection hidden="1"/>
    </xf>
    <xf numFmtId="0" fontId="0" fillId="0" borderId="0" xfId="0" applyAlignment="1">
      <alignment horizontal="left"/>
    </xf>
    <xf numFmtId="0" fontId="0" fillId="7" borderId="0" xfId="0" applyFill="1" applyAlignment="1">
      <alignment horizontal="left"/>
    </xf>
    <xf numFmtId="0" fontId="0" fillId="18" borderId="0" xfId="0" applyFill="1" applyAlignment="1">
      <alignment horizontal="left"/>
    </xf>
    <xf numFmtId="0" fontId="30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171" fontId="0" fillId="0" borderId="0" xfId="0" applyNumberFormat="1" applyBorder="1" applyAlignment="1">
      <alignment horizontal="left"/>
    </xf>
    <xf numFmtId="170" fontId="0" fillId="0" borderId="0" xfId="0" applyNumberFormat="1" applyBorder="1" applyAlignment="1">
      <alignment horizontal="left"/>
    </xf>
    <xf numFmtId="0" fontId="0" fillId="19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2" xfId="0" applyBorder="1" applyAlignment="1">
      <alignment horizontal="left"/>
    </xf>
    <xf numFmtId="0" fontId="0" fillId="0" borderId="7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70" fontId="0" fillId="0" borderId="0" xfId="0" applyNumberFormat="1" applyFill="1" applyBorder="1" applyAlignment="1">
      <alignment horizontal="left"/>
    </xf>
    <xf numFmtId="171" fontId="0" fillId="0" borderId="0" xfId="0" applyNumberForma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0" fillId="0" borderId="63" xfId="0" applyFont="1" applyBorder="1" applyAlignment="1">
      <alignment horizontal="left"/>
    </xf>
    <xf numFmtId="0" fontId="30" fillId="0" borderId="63" xfId="0" applyFont="1" applyFill="1" applyBorder="1" applyAlignment="1">
      <alignment horizontal="left"/>
    </xf>
    <xf numFmtId="0" fontId="0" fillId="19" borderId="63" xfId="0" applyFill="1" applyBorder="1" applyAlignment="1">
      <alignment horizontal="left"/>
    </xf>
    <xf numFmtId="170" fontId="0" fillId="0" borderId="63" xfId="0" applyNumberFormat="1" applyFill="1" applyBorder="1" applyAlignment="1">
      <alignment horizontal="left"/>
    </xf>
    <xf numFmtId="170" fontId="0" fillId="7" borderId="63" xfId="0" applyNumberFormat="1" applyFill="1" applyBorder="1" applyAlignment="1">
      <alignment horizontal="left"/>
    </xf>
    <xf numFmtId="0" fontId="0" fillId="0" borderId="63" xfId="0" applyFill="1" applyBorder="1" applyAlignment="1">
      <alignment horizontal="left"/>
    </xf>
    <xf numFmtId="170" fontId="0" fillId="0" borderId="63" xfId="0" applyNumberFormat="1" applyBorder="1" applyAlignment="1">
      <alignment horizontal="left"/>
    </xf>
    <xf numFmtId="0" fontId="0" fillId="0" borderId="63" xfId="0" applyBorder="1" applyAlignment="1">
      <alignment horizontal="left"/>
    </xf>
    <xf numFmtId="171" fontId="0" fillId="0" borderId="63" xfId="0" applyNumberFormat="1" applyBorder="1" applyAlignment="1">
      <alignment horizontal="left"/>
    </xf>
    <xf numFmtId="0" fontId="30" fillId="0" borderId="0" xfId="0" applyFont="1" applyAlignment="1">
      <alignment horizontal="left"/>
    </xf>
    <xf numFmtId="0" fontId="70" fillId="0" borderId="0" xfId="0" applyFont="1" applyBorder="1" applyAlignment="1">
      <alignment horizontal="left"/>
    </xf>
    <xf numFmtId="0" fontId="70" fillId="0" borderId="0" xfId="0" applyFont="1"/>
    <xf numFmtId="0" fontId="70" fillId="0" borderId="0" xfId="0" applyFont="1" applyBorder="1"/>
    <xf numFmtId="0" fontId="30" fillId="0" borderId="0" xfId="0" applyFont="1" applyBorder="1" applyAlignment="1">
      <alignment horizontal="center"/>
    </xf>
    <xf numFmtId="0" fontId="70" fillId="0" borderId="3" xfId="0" applyFont="1" applyBorder="1"/>
    <xf numFmtId="0" fontId="10" fillId="0" borderId="21" xfId="0" applyFont="1" applyBorder="1"/>
    <xf numFmtId="0" fontId="34" fillId="0" borderId="12" xfId="0" applyFont="1" applyFill="1" applyBorder="1"/>
    <xf numFmtId="0" fontId="30" fillId="0" borderId="16" xfId="0" applyFont="1" applyBorder="1"/>
    <xf numFmtId="0" fontId="10" fillId="0" borderId="3" xfId="0" applyFont="1" applyBorder="1"/>
    <xf numFmtId="0" fontId="2" fillId="0" borderId="0" xfId="0" applyFont="1" applyFill="1" applyBorder="1"/>
    <xf numFmtId="171" fontId="0" fillId="20" borderId="63" xfId="0" applyNumberFormat="1" applyFill="1" applyBorder="1" applyAlignment="1">
      <alignment horizontal="left"/>
    </xf>
    <xf numFmtId="0" fontId="30" fillId="20" borderId="63" xfId="0" applyFont="1" applyFill="1" applyBorder="1" applyAlignment="1">
      <alignment horizontal="left"/>
    </xf>
    <xf numFmtId="0" fontId="30" fillId="0" borderId="1" xfId="0" applyFont="1" applyBorder="1" applyAlignment="1">
      <alignment horizontal="left"/>
    </xf>
    <xf numFmtId="171" fontId="0" fillId="20" borderId="35" xfId="0" applyNumberFormat="1" applyFill="1" applyBorder="1" applyAlignment="1">
      <alignment horizontal="left"/>
    </xf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horizontal="center"/>
    </xf>
    <xf numFmtId="0" fontId="70" fillId="0" borderId="0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left"/>
    </xf>
    <xf numFmtId="0" fontId="30" fillId="0" borderId="5" xfId="0" applyFont="1" applyBorder="1" applyAlignment="1">
      <alignment horizontal="left"/>
    </xf>
    <xf numFmtId="165" fontId="30" fillId="0" borderId="63" xfId="0" applyNumberFormat="1" applyFont="1" applyBorder="1" applyAlignment="1">
      <alignment horizontal="left"/>
    </xf>
    <xf numFmtId="165" fontId="30" fillId="0" borderId="63" xfId="0" applyNumberFormat="1" applyFont="1" applyFill="1" applyBorder="1" applyAlignment="1">
      <alignment horizontal="left"/>
    </xf>
    <xf numFmtId="0" fontId="0" fillId="21" borderId="0" xfId="0" applyFill="1" applyAlignment="1">
      <alignment horizontal="left"/>
    </xf>
    <xf numFmtId="0" fontId="0" fillId="21" borderId="0" xfId="0" applyFill="1" applyBorder="1" applyAlignment="1">
      <alignment horizontal="left"/>
    </xf>
    <xf numFmtId="172" fontId="0" fillId="0" borderId="63" xfId="0" applyNumberFormat="1" applyFill="1" applyBorder="1" applyAlignment="1">
      <alignment horizontal="left"/>
    </xf>
    <xf numFmtId="0" fontId="30" fillId="0" borderId="11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left"/>
    </xf>
    <xf numFmtId="170" fontId="0" fillId="18" borderId="63" xfId="0" applyNumberFormat="1" applyFill="1" applyBorder="1" applyAlignment="1">
      <alignment horizontal="left"/>
    </xf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0" xfId="0" applyBorder="1" applyAlignment="1">
      <alignment horizontal="center" vertical="top" textRotation="180"/>
    </xf>
    <xf numFmtId="0" fontId="0" fillId="0" borderId="0" xfId="0" applyFont="1" applyBorder="1" applyAlignment="1">
      <alignment horizontal="left"/>
    </xf>
    <xf numFmtId="0" fontId="0" fillId="0" borderId="0" xfId="0" applyBorder="1" applyAlignment="1"/>
    <xf numFmtId="0" fontId="0" fillId="0" borderId="6" xfId="0" applyBorder="1" applyAlignment="1"/>
    <xf numFmtId="0" fontId="30" fillId="0" borderId="0" xfId="0" applyFont="1" applyAlignment="1">
      <alignment horizontal="center"/>
    </xf>
    <xf numFmtId="171" fontId="0" fillId="0" borderId="0" xfId="0" applyNumberFormat="1" applyAlignment="1">
      <alignment horizontal="left"/>
    </xf>
    <xf numFmtId="170" fontId="0" fillId="22" borderId="63" xfId="0" applyNumberFormat="1" applyFill="1" applyBorder="1" applyAlignment="1">
      <alignment horizontal="left"/>
    </xf>
    <xf numFmtId="0" fontId="0" fillId="22" borderId="0" xfId="0" applyFill="1" applyAlignment="1">
      <alignment horizontal="left"/>
    </xf>
    <xf numFmtId="0" fontId="43" fillId="0" borderId="12" xfId="0" applyFont="1" applyBorder="1" applyAlignment="1">
      <alignment horizontal="left"/>
    </xf>
    <xf numFmtId="0" fontId="73" fillId="0" borderId="0" xfId="0" applyFont="1" applyBorder="1" applyAlignment="1">
      <alignment horizontal="left"/>
    </xf>
    <xf numFmtId="170" fontId="0" fillId="0" borderId="69" xfId="0" applyNumberFormat="1" applyFill="1" applyBorder="1" applyAlignment="1">
      <alignment horizontal="left"/>
    </xf>
    <xf numFmtId="170" fontId="0" fillId="18" borderId="69" xfId="0" applyNumberFormat="1" applyFill="1" applyBorder="1" applyAlignment="1">
      <alignment horizontal="left"/>
    </xf>
    <xf numFmtId="170" fontId="73" fillId="13" borderId="2" xfId="0" applyNumberFormat="1" applyFont="1" applyFill="1" applyBorder="1" applyAlignment="1">
      <alignment horizontal="left"/>
    </xf>
    <xf numFmtId="0" fontId="72" fillId="13" borderId="1" xfId="0" applyFont="1" applyFill="1" applyBorder="1" applyAlignment="1">
      <alignment horizontal="left"/>
    </xf>
    <xf numFmtId="0" fontId="72" fillId="13" borderId="2" xfId="0" applyFont="1" applyFill="1" applyBorder="1" applyAlignment="1">
      <alignment horizontal="left"/>
    </xf>
    <xf numFmtId="170" fontId="73" fillId="13" borderId="74" xfId="0" applyNumberFormat="1" applyFont="1" applyFill="1" applyBorder="1" applyAlignment="1">
      <alignment horizontal="left"/>
    </xf>
    <xf numFmtId="0" fontId="0" fillId="13" borderId="5" xfId="0" applyFill="1" applyBorder="1" applyAlignment="1">
      <alignment horizontal="left"/>
    </xf>
    <xf numFmtId="0" fontId="0" fillId="13" borderId="6" xfId="0" applyFill="1" applyBorder="1" applyAlignment="1">
      <alignment horizontal="left"/>
    </xf>
    <xf numFmtId="0" fontId="0" fillId="13" borderId="7" xfId="0" applyFill="1" applyBorder="1" applyAlignment="1">
      <alignment horizontal="left"/>
    </xf>
    <xf numFmtId="170" fontId="0" fillId="0" borderId="69" xfId="0" applyNumberFormat="1" applyBorder="1" applyAlignment="1">
      <alignment horizontal="left"/>
    </xf>
    <xf numFmtId="170" fontId="72" fillId="13" borderId="2" xfId="0" applyNumberFormat="1" applyFont="1" applyFill="1" applyBorder="1" applyAlignment="1">
      <alignment horizontal="left"/>
    </xf>
    <xf numFmtId="0" fontId="72" fillId="13" borderId="6" xfId="0" applyFont="1" applyFill="1" applyBorder="1" applyAlignment="1">
      <alignment horizontal="left"/>
    </xf>
    <xf numFmtId="0" fontId="72" fillId="13" borderId="5" xfId="0" applyFont="1" applyFill="1" applyBorder="1" applyAlignment="1">
      <alignment horizontal="left"/>
    </xf>
    <xf numFmtId="170" fontId="73" fillId="13" borderId="6" xfId="0" applyNumberFormat="1" applyFont="1" applyFill="1" applyBorder="1" applyAlignment="1">
      <alignment horizontal="left"/>
    </xf>
    <xf numFmtId="170" fontId="73" fillId="13" borderId="7" xfId="0" applyNumberFormat="1" applyFont="1" applyFill="1" applyBorder="1" applyAlignment="1">
      <alignment horizontal="left"/>
    </xf>
    <xf numFmtId="0" fontId="30" fillId="13" borderId="6" xfId="0" applyFont="1" applyFill="1" applyBorder="1" applyAlignment="1">
      <alignment horizontal="left"/>
    </xf>
    <xf numFmtId="170" fontId="72" fillId="13" borderId="74" xfId="0" applyNumberFormat="1" applyFont="1" applyFill="1" applyBorder="1" applyAlignment="1">
      <alignment horizontal="left"/>
    </xf>
    <xf numFmtId="0" fontId="30" fillId="13" borderId="5" xfId="0" applyFont="1" applyFill="1" applyBorder="1" applyAlignment="1">
      <alignment horizontal="left"/>
    </xf>
    <xf numFmtId="0" fontId="30" fillId="13" borderId="7" xfId="0" applyFont="1" applyFill="1" applyBorder="1" applyAlignment="1">
      <alignment horizontal="left"/>
    </xf>
    <xf numFmtId="0" fontId="71" fillId="0" borderId="18" xfId="0" applyFont="1" applyBorder="1" applyAlignment="1"/>
    <xf numFmtId="0" fontId="71" fillId="0" borderId="18" xfId="0" applyFont="1" applyBorder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0" xfId="0" applyBorder="1" applyAlignment="1">
      <alignment horizontal="center" vertical="top" textRotation="180"/>
    </xf>
    <xf numFmtId="0" fontId="0" fillId="0" borderId="0" xfId="0" applyFont="1" applyBorder="1" applyAlignment="1">
      <alignment horizontal="left"/>
    </xf>
    <xf numFmtId="0" fontId="0" fillId="0" borderId="0" xfId="0" applyBorder="1" applyAlignment="1"/>
    <xf numFmtId="0" fontId="0" fillId="0" borderId="6" xfId="0" applyBorder="1" applyAlignme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0" fontId="30" fillId="0" borderId="1" xfId="0" applyFont="1" applyBorder="1"/>
    <xf numFmtId="0" fontId="0" fillId="0" borderId="74" xfId="0" applyFont="1" applyBorder="1"/>
    <xf numFmtId="0" fontId="74" fillId="0" borderId="0" xfId="275" applyBorder="1"/>
    <xf numFmtId="0" fontId="0" fillId="0" borderId="3" xfId="0" applyFont="1" applyFill="1" applyBorder="1"/>
    <xf numFmtId="0" fontId="30" fillId="0" borderId="3" xfId="0" applyFont="1" applyFill="1" applyBorder="1"/>
    <xf numFmtId="0" fontId="0" fillId="0" borderId="5" xfId="0" applyFont="1" applyFill="1" applyBorder="1"/>
    <xf numFmtId="0" fontId="1" fillId="0" borderId="0" xfId="0" applyFont="1"/>
    <xf numFmtId="0" fontId="1" fillId="0" borderId="0" xfId="0" applyFont="1" applyBorder="1"/>
    <xf numFmtId="0" fontId="12" fillId="0" borderId="3" xfId="0" applyFont="1" applyBorder="1"/>
    <xf numFmtId="0" fontId="1" fillId="0" borderId="0" xfId="0" applyFont="1" applyFill="1" applyBorder="1"/>
    <xf numFmtId="0" fontId="1" fillId="0" borderId="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0" xfId="0" applyFont="1" applyFill="1" applyBorder="1" applyAlignment="1">
      <alignment horizontal="left"/>
    </xf>
    <xf numFmtId="0" fontId="75" fillId="0" borderId="0" xfId="0" applyFont="1" applyFill="1" applyAlignment="1">
      <alignment horizontal="left"/>
    </xf>
    <xf numFmtId="0" fontId="75" fillId="0" borderId="0" xfId="0" applyFont="1"/>
    <xf numFmtId="0" fontId="1" fillId="0" borderId="12" xfId="0" applyFont="1" applyFill="1" applyBorder="1"/>
    <xf numFmtId="0" fontId="1" fillId="0" borderId="17" xfId="0" applyFont="1" applyFill="1" applyBorder="1"/>
    <xf numFmtId="0" fontId="34" fillId="0" borderId="8" xfId="0" applyFont="1" applyFill="1" applyBorder="1"/>
    <xf numFmtId="0" fontId="1" fillId="0" borderId="9" xfId="0" applyFont="1" applyFill="1" applyBorder="1"/>
    <xf numFmtId="0" fontId="0" fillId="0" borderId="9" xfId="0" applyBorder="1"/>
    <xf numFmtId="0" fontId="1" fillId="0" borderId="10" xfId="0" applyFont="1" applyFill="1" applyBorder="1"/>
    <xf numFmtId="0" fontId="1" fillId="0" borderId="18" xfId="0" applyFont="1" applyFill="1" applyBorder="1"/>
    <xf numFmtId="0" fontId="1" fillId="0" borderId="15" xfId="0" applyFont="1" applyFill="1" applyBorder="1"/>
    <xf numFmtId="0" fontId="34" fillId="0" borderId="11" xfId="0" applyFont="1" applyFill="1" applyBorder="1"/>
    <xf numFmtId="0" fontId="1" fillId="0" borderId="13" xfId="0" applyFont="1" applyFill="1" applyBorder="1"/>
    <xf numFmtId="0" fontId="70" fillId="0" borderId="15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0" fillId="0" borderId="15" xfId="0" applyBorder="1"/>
    <xf numFmtId="0" fontId="60" fillId="0" borderId="0" xfId="0" applyFont="1" applyBorder="1" applyAlignment="1" applyProtection="1">
      <alignment horizontal="center"/>
      <protection hidden="1"/>
    </xf>
    <xf numFmtId="173" fontId="0" fillId="0" borderId="0" xfId="0" applyNumberFormat="1" applyProtection="1">
      <protection hidden="1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0" xfId="0" applyBorder="1" applyAlignment="1">
      <alignment horizontal="center" vertical="top" textRotation="180"/>
    </xf>
    <xf numFmtId="0" fontId="0" fillId="0" borderId="23" xfId="0" applyFont="1" applyBorder="1" applyAlignment="1"/>
    <xf numFmtId="0" fontId="0" fillId="0" borderId="24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/>
    <xf numFmtId="0" fontId="0" fillId="0" borderId="15" xfId="0" applyBorder="1" applyAlignment="1"/>
    <xf numFmtId="0" fontId="0" fillId="0" borderId="6" xfId="0" applyBorder="1" applyAlignment="1"/>
    <xf numFmtId="0" fontId="0" fillId="0" borderId="24" xfId="0" applyBorder="1" applyAlignment="1"/>
    <xf numFmtId="0" fontId="0" fillId="0" borderId="11" xfId="0" applyFont="1" applyFill="1" applyBorder="1" applyAlignment="1"/>
    <xf numFmtId="0" fontId="0" fillId="0" borderId="12" xfId="0" applyFont="1" applyFill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8" xfId="0" applyFont="1" applyBorder="1" applyAlignment="1"/>
    <xf numFmtId="0" fontId="30" fillId="0" borderId="0" xfId="0" applyFont="1" applyAlignment="1">
      <alignment horizontal="center"/>
    </xf>
    <xf numFmtId="0" fontId="58" fillId="0" borderId="18" xfId="274" applyFont="1" applyFill="1" applyBorder="1" applyAlignment="1" applyProtection="1">
      <alignment horizontal="center" vertical="center" wrapText="1"/>
      <protection hidden="1"/>
    </xf>
    <xf numFmtId="0" fontId="58" fillId="0" borderId="0" xfId="274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164" fontId="0" fillId="4" borderId="25" xfId="0" applyNumberFormat="1" applyFill="1" applyBorder="1" applyAlignment="1" applyProtection="1">
      <alignment horizontal="center"/>
      <protection locked="0"/>
    </xf>
    <xf numFmtId="164" fontId="0" fillId="4" borderId="27" xfId="0" applyNumberFormat="1" applyFill="1" applyBorder="1" applyAlignment="1" applyProtection="1">
      <alignment horizontal="center"/>
      <protection locked="0"/>
    </xf>
    <xf numFmtId="164" fontId="0" fillId="4" borderId="28" xfId="0" applyNumberFormat="1" applyFill="1" applyBorder="1" applyAlignment="1" applyProtection="1">
      <alignment horizontal="center"/>
      <protection locked="0"/>
    </xf>
    <xf numFmtId="0" fontId="57" fillId="0" borderId="69" xfId="0" applyFont="1" applyBorder="1" applyAlignment="1" applyProtection="1">
      <alignment horizontal="center" vertical="center" wrapText="1"/>
      <protection hidden="1"/>
    </xf>
    <xf numFmtId="0" fontId="57" fillId="0" borderId="66" xfId="0" applyFont="1" applyBorder="1" applyAlignment="1" applyProtection="1">
      <alignment horizontal="center" vertical="center" wrapText="1"/>
      <protection hidden="1"/>
    </xf>
    <xf numFmtId="0" fontId="18" fillId="4" borderId="63" xfId="0" applyFont="1" applyFill="1" applyBorder="1" applyAlignment="1" applyProtection="1">
      <alignment horizontal="center" vertical="center"/>
      <protection locked="0"/>
    </xf>
    <xf numFmtId="0" fontId="18" fillId="4" borderId="69" xfId="0" applyFont="1" applyFill="1" applyBorder="1" applyAlignment="1" applyProtection="1">
      <alignment horizontal="center" vertical="center"/>
      <protection locked="0"/>
    </xf>
    <xf numFmtId="0" fontId="57" fillId="0" borderId="26" xfId="0" applyFont="1" applyBorder="1" applyAlignment="1" applyProtection="1">
      <alignment horizontal="center"/>
      <protection hidden="1"/>
    </xf>
    <xf numFmtId="4" fontId="57" fillId="0" borderId="26" xfId="0" applyNumberFormat="1" applyFont="1" applyBorder="1" applyAlignment="1" applyProtection="1">
      <alignment horizontal="center"/>
      <protection hidden="1"/>
    </xf>
    <xf numFmtId="0" fontId="60" fillId="0" borderId="35" xfId="0" applyFont="1" applyBorder="1" applyAlignment="1" applyProtection="1">
      <alignment horizontal="center"/>
      <protection hidden="1"/>
    </xf>
    <xf numFmtId="0" fontId="60" fillId="0" borderId="34" xfId="0" applyFont="1" applyBorder="1" applyAlignment="1" applyProtection="1">
      <alignment horizontal="center"/>
      <protection hidden="1"/>
    </xf>
    <xf numFmtId="0" fontId="60" fillId="0" borderId="36" xfId="0" applyFont="1" applyBorder="1" applyAlignment="1" applyProtection="1">
      <alignment horizontal="center"/>
      <protection hidden="1"/>
    </xf>
    <xf numFmtId="0" fontId="63" fillId="0" borderId="11" xfId="274" applyNumberFormat="1" applyFont="1" applyBorder="1" applyAlignment="1" applyProtection="1">
      <alignment horizontal="left"/>
      <protection hidden="1"/>
    </xf>
    <xf numFmtId="0" fontId="63" fillId="0" borderId="12" xfId="274" applyNumberFormat="1" applyFont="1" applyBorder="1" applyAlignment="1" applyProtection="1">
      <alignment horizontal="left"/>
      <protection hidden="1"/>
    </xf>
    <xf numFmtId="0" fontId="20" fillId="0" borderId="11" xfId="274" applyNumberFormat="1" applyFont="1" applyBorder="1" applyAlignment="1" applyProtection="1">
      <alignment horizontal="left"/>
      <protection hidden="1"/>
    </xf>
    <xf numFmtId="0" fontId="20" fillId="0" borderId="13" xfId="274" applyNumberFormat="1" applyFont="1" applyBorder="1" applyAlignment="1" applyProtection="1">
      <alignment horizontal="left"/>
      <protection hidden="1"/>
    </xf>
    <xf numFmtId="0" fontId="58" fillId="0" borderId="11" xfId="274" applyFont="1" applyFill="1" applyBorder="1" applyAlignment="1" applyProtection="1">
      <alignment horizontal="center" vertical="center" wrapText="1"/>
      <protection hidden="1"/>
    </xf>
    <xf numFmtId="0" fontId="58" fillId="0" borderId="13" xfId="274" applyFont="1" applyFill="1" applyBorder="1" applyAlignment="1" applyProtection="1">
      <alignment horizontal="center" vertical="center" wrapText="1"/>
      <protection hidden="1"/>
    </xf>
    <xf numFmtId="0" fontId="18" fillId="0" borderId="8" xfId="274" applyFont="1" applyBorder="1" applyAlignment="1" applyProtection="1">
      <alignment horizontal="center" vertical="center"/>
      <protection hidden="1"/>
    </xf>
    <xf numFmtId="0" fontId="18" fillId="0" borderId="11" xfId="274" applyFont="1" applyBorder="1" applyAlignment="1" applyProtection="1">
      <alignment horizontal="center" vertical="center"/>
      <protection hidden="1"/>
    </xf>
    <xf numFmtId="0" fontId="66" fillId="0" borderId="10" xfId="274" applyFont="1" applyBorder="1" applyAlignment="1" applyProtection="1">
      <alignment horizontal="center" vertical="center" wrapText="1"/>
      <protection hidden="1"/>
    </xf>
    <xf numFmtId="0" fontId="66" fillId="0" borderId="13" xfId="274" applyFont="1" applyBorder="1" applyAlignment="1" applyProtection="1">
      <alignment horizontal="center" vertical="center" wrapText="1"/>
      <protection hidden="1"/>
    </xf>
    <xf numFmtId="0" fontId="28" fillId="16" borderId="25" xfId="0" applyFont="1" applyFill="1" applyBorder="1" applyAlignment="1" applyProtection="1">
      <alignment horizontal="center"/>
      <protection hidden="1"/>
    </xf>
    <xf numFmtId="0" fontId="28" fillId="16" borderId="28" xfId="0" applyFont="1" applyFill="1" applyBorder="1" applyAlignment="1" applyProtection="1">
      <alignment horizontal="center"/>
      <protection hidden="1"/>
    </xf>
    <xf numFmtId="0" fontId="28" fillId="0" borderId="11" xfId="274" applyFont="1" applyFill="1" applyBorder="1" applyAlignment="1" applyProtection="1">
      <alignment horizontal="center" vertical="center" wrapText="1"/>
      <protection hidden="1"/>
    </xf>
    <xf numFmtId="0" fontId="28" fillId="0" borderId="13" xfId="274" applyFont="1" applyFill="1" applyBorder="1" applyAlignment="1" applyProtection="1">
      <alignment horizontal="center" vertical="center" wrapText="1"/>
      <protection hidden="1"/>
    </xf>
    <xf numFmtId="0" fontId="28" fillId="0" borderId="25" xfId="0" applyFont="1" applyBorder="1" applyAlignment="1" applyProtection="1">
      <alignment horizontal="center"/>
      <protection hidden="1"/>
    </xf>
    <xf numFmtId="0" fontId="28" fillId="0" borderId="28" xfId="0" applyFont="1" applyBorder="1" applyAlignment="1" applyProtection="1">
      <alignment horizontal="center"/>
      <protection hidden="1"/>
    </xf>
    <xf numFmtId="0" fontId="28" fillId="0" borderId="25" xfId="274" applyFont="1" applyBorder="1" applyAlignment="1" applyProtection="1">
      <alignment horizontal="center"/>
      <protection hidden="1"/>
    </xf>
    <xf numFmtId="0" fontId="28" fillId="0" borderId="28" xfId="274" applyFont="1" applyBorder="1" applyAlignment="1" applyProtection="1">
      <alignment horizontal="center"/>
      <protection hidden="1"/>
    </xf>
    <xf numFmtId="0" fontId="60" fillId="0" borderId="0" xfId="0" applyFont="1" applyBorder="1" applyAlignment="1" applyProtection="1">
      <alignment horizontal="center"/>
      <protection hidden="1"/>
    </xf>
    <xf numFmtId="0" fontId="28" fillId="0" borderId="25" xfId="274" applyNumberFormat="1" applyFont="1" applyBorder="1" applyAlignment="1" applyProtection="1">
      <alignment horizontal="left"/>
      <protection hidden="1"/>
    </xf>
    <xf numFmtId="0" fontId="28" fillId="0" borderId="27" xfId="274" applyNumberFormat="1" applyFont="1" applyBorder="1" applyAlignment="1" applyProtection="1">
      <alignment horizontal="left"/>
      <protection hidden="1"/>
    </xf>
    <xf numFmtId="0" fontId="28" fillId="0" borderId="28" xfId="274" applyNumberFormat="1" applyFont="1" applyBorder="1" applyAlignment="1" applyProtection="1">
      <alignment horizontal="left"/>
      <protection hidden="1"/>
    </xf>
    <xf numFmtId="0" fontId="28" fillId="0" borderId="25" xfId="274" applyNumberFormat="1" applyFont="1" applyBorder="1" applyAlignment="1" applyProtection="1">
      <alignment horizontal="center"/>
      <protection hidden="1"/>
    </xf>
    <xf numFmtId="0" fontId="28" fillId="0" borderId="27" xfId="274" applyNumberFormat="1" applyFont="1" applyBorder="1" applyAlignment="1" applyProtection="1">
      <alignment horizontal="center"/>
      <protection hidden="1"/>
    </xf>
    <xf numFmtId="0" fontId="28" fillId="0" borderId="74" xfId="274" applyNumberFormat="1" applyFont="1" applyBorder="1" applyAlignment="1" applyProtection="1">
      <alignment horizontal="center"/>
      <protection hidden="1"/>
    </xf>
    <xf numFmtId="0" fontId="28" fillId="0" borderId="1" xfId="274" applyNumberFormat="1" applyFont="1" applyBorder="1" applyAlignment="1" applyProtection="1">
      <alignment horizontal="center"/>
      <protection hidden="1"/>
    </xf>
    <xf numFmtId="0" fontId="28" fillId="0" borderId="2" xfId="274" applyNumberFormat="1" applyFont="1" applyBorder="1" applyAlignment="1" applyProtection="1">
      <alignment horizontal="center"/>
      <protection hidden="1"/>
    </xf>
    <xf numFmtId="0" fontId="28" fillId="0" borderId="28" xfId="274" applyNumberFormat="1" applyFont="1" applyBorder="1" applyAlignment="1" applyProtection="1">
      <alignment horizontal="center"/>
      <protection hidden="1"/>
    </xf>
    <xf numFmtId="0" fontId="28" fillId="16" borderId="25" xfId="274" applyNumberFormat="1" applyFont="1" applyFill="1" applyBorder="1" applyAlignment="1" applyProtection="1">
      <alignment horizontal="center"/>
      <protection hidden="1"/>
    </xf>
    <xf numFmtId="0" fontId="28" fillId="16" borderId="27" xfId="274" applyNumberFormat="1" applyFont="1" applyFill="1" applyBorder="1" applyAlignment="1" applyProtection="1">
      <alignment horizontal="center"/>
      <protection hidden="1"/>
    </xf>
    <xf numFmtId="0" fontId="28" fillId="16" borderId="28" xfId="274" applyNumberFormat="1" applyFont="1" applyFill="1" applyBorder="1" applyAlignment="1" applyProtection="1">
      <alignment horizontal="center"/>
      <protection hidden="1"/>
    </xf>
    <xf numFmtId="0" fontId="44" fillId="0" borderId="37" xfId="0" applyNumberFormat="1" applyFont="1" applyFill="1" applyBorder="1" applyAlignment="1">
      <alignment horizontal="left" vertical="top" wrapText="1"/>
    </xf>
    <xf numFmtId="1" fontId="44" fillId="0" borderId="38" xfId="0" applyNumberFormat="1" applyFont="1" applyFill="1" applyBorder="1" applyAlignment="1">
      <alignment horizontal="left" vertical="top" wrapText="1"/>
    </xf>
    <xf numFmtId="1" fontId="44" fillId="0" borderId="39" xfId="0" applyNumberFormat="1" applyFont="1" applyFill="1" applyBorder="1" applyAlignment="1">
      <alignment horizontal="left" vertical="top" wrapText="1"/>
    </xf>
    <xf numFmtId="1" fontId="44" fillId="0" borderId="45" xfId="0" applyNumberFormat="1" applyFont="1" applyFill="1" applyBorder="1" applyAlignment="1">
      <alignment horizontal="left" vertical="top" wrapText="1"/>
    </xf>
    <xf numFmtId="1" fontId="44" fillId="0" borderId="46" xfId="0" applyNumberFormat="1" applyFont="1" applyFill="1" applyBorder="1" applyAlignment="1">
      <alignment horizontal="left" vertical="top" wrapText="1"/>
    </xf>
    <xf numFmtId="1" fontId="44" fillId="0" borderId="47" xfId="0" applyNumberFormat="1" applyFont="1" applyFill="1" applyBorder="1" applyAlignment="1">
      <alignment horizontal="left" vertical="top" wrapText="1"/>
    </xf>
    <xf numFmtId="0" fontId="50" fillId="8" borderId="48" xfId="0" applyNumberFormat="1" applyFont="1" applyFill="1" applyBorder="1" applyAlignment="1">
      <alignment horizontal="center"/>
    </xf>
    <xf numFmtId="1" fontId="50" fillId="8" borderId="47" xfId="0" applyNumberFormat="1" applyFont="1" applyFill="1" applyBorder="1" applyAlignment="1">
      <alignment horizontal="center"/>
    </xf>
    <xf numFmtId="0" fontId="47" fillId="0" borderId="40" xfId="0" applyNumberFormat="1" applyFont="1" applyFill="1" applyBorder="1" applyAlignment="1">
      <alignment horizontal="center"/>
    </xf>
    <xf numFmtId="1" fontId="47" fillId="0" borderId="48" xfId="0" applyNumberFormat="1" applyFont="1" applyFill="1" applyBorder="1" applyAlignment="1">
      <alignment horizontal="center"/>
    </xf>
    <xf numFmtId="0" fontId="47" fillId="0" borderId="51" xfId="0" applyNumberFormat="1" applyFont="1" applyFill="1" applyBorder="1" applyAlignment="1">
      <alignment horizontal="center"/>
    </xf>
    <xf numFmtId="1" fontId="47" fillId="0" borderId="46" xfId="0" applyNumberFormat="1" applyFont="1" applyFill="1" applyBorder="1" applyAlignment="1">
      <alignment horizontal="center"/>
    </xf>
    <xf numFmtId="0" fontId="47" fillId="0" borderId="41" xfId="0" applyNumberFormat="1" applyFont="1" applyFill="1" applyBorder="1" applyAlignment="1">
      <alignment horizontal="center"/>
    </xf>
    <xf numFmtId="1" fontId="47" fillId="0" borderId="47" xfId="0" applyNumberFormat="1" applyFont="1" applyFill="1" applyBorder="1" applyAlignment="1">
      <alignment horizontal="center"/>
    </xf>
    <xf numFmtId="49" fontId="17" fillId="0" borderId="35" xfId="0" applyNumberFormat="1" applyFont="1" applyBorder="1" applyAlignment="1" applyProtection="1">
      <alignment horizontal="left"/>
      <protection locked="0"/>
    </xf>
    <xf numFmtId="49" fontId="17" fillId="0" borderId="36" xfId="0" applyNumberFormat="1" applyFont="1" applyBorder="1" applyAlignment="1" applyProtection="1">
      <alignment horizontal="left"/>
      <protection locked="0"/>
    </xf>
    <xf numFmtId="49" fontId="17" fillId="0" borderId="34" xfId="0" applyNumberFormat="1" applyFont="1" applyBorder="1" applyAlignment="1" applyProtection="1">
      <alignment horizontal="left"/>
      <protection locked="0"/>
    </xf>
    <xf numFmtId="0" fontId="21" fillId="3" borderId="35" xfId="0" applyFont="1" applyFill="1" applyBorder="1" applyAlignment="1" applyProtection="1">
      <alignment horizontal="left"/>
      <protection locked="0"/>
    </xf>
    <xf numFmtId="0" fontId="21" fillId="3" borderId="36" xfId="0" applyFont="1" applyFill="1" applyBorder="1" applyAlignment="1" applyProtection="1">
      <alignment horizontal="left"/>
      <protection locked="0"/>
    </xf>
    <xf numFmtId="0" fontId="17" fillId="0" borderId="27" xfId="0" applyFont="1" applyBorder="1" applyAlignment="1" applyProtection="1">
      <alignment horizontal="center"/>
      <protection hidden="1"/>
    </xf>
    <xf numFmtId="0" fontId="17" fillId="0" borderId="28" xfId="0" applyFont="1" applyBorder="1" applyAlignment="1" applyProtection="1">
      <alignment horizontal="center"/>
      <protection hidden="1"/>
    </xf>
    <xf numFmtId="164" fontId="17" fillId="0" borderId="32" xfId="0" applyNumberFormat="1" applyFont="1" applyBorder="1" applyAlignment="1" applyProtection="1">
      <alignment horizontal="left"/>
      <protection locked="0"/>
    </xf>
    <xf numFmtId="164" fontId="17" fillId="0" borderId="33" xfId="0" applyNumberFormat="1" applyFont="1" applyBorder="1" applyAlignment="1" applyProtection="1">
      <alignment horizontal="left"/>
      <protection locked="0"/>
    </xf>
    <xf numFmtId="164" fontId="17" fillId="0" borderId="21" xfId="0" applyNumberFormat="1" applyFont="1" applyBorder="1" applyAlignment="1" applyProtection="1">
      <alignment horizontal="left"/>
      <protection locked="0"/>
    </xf>
    <xf numFmtId="0" fontId="17" fillId="0" borderId="35" xfId="0" applyFont="1" applyBorder="1" applyAlignment="1" applyProtection="1">
      <alignment horizontal="left"/>
      <protection locked="0"/>
    </xf>
    <xf numFmtId="0" fontId="17" fillId="0" borderId="36" xfId="0" applyFont="1" applyBorder="1" applyAlignment="1" applyProtection="1">
      <alignment horizontal="left"/>
      <protection locked="0"/>
    </xf>
    <xf numFmtId="0" fontId="17" fillId="0" borderId="34" xfId="0" applyFont="1" applyBorder="1" applyAlignment="1" applyProtection="1">
      <alignment horizontal="left"/>
      <protection locked="0"/>
    </xf>
    <xf numFmtId="0" fontId="17" fillId="0" borderId="35" xfId="0" applyFont="1" applyBorder="1" applyAlignment="1" applyProtection="1">
      <alignment horizontal="center"/>
      <protection locked="0"/>
    </xf>
    <xf numFmtId="0" fontId="17" fillId="0" borderId="36" xfId="0" applyFont="1" applyBorder="1" applyAlignment="1" applyProtection="1">
      <alignment horizontal="center"/>
      <protection locked="0"/>
    </xf>
    <xf numFmtId="0" fontId="17" fillId="0" borderId="35" xfId="0" applyFont="1" applyFill="1" applyBorder="1" applyAlignment="1" applyProtection="1">
      <alignment horizontal="left"/>
      <protection hidden="1"/>
    </xf>
    <xf numFmtId="0" fontId="17" fillId="0" borderId="36" xfId="0" applyFont="1" applyFill="1" applyBorder="1" applyAlignment="1" applyProtection="1">
      <alignment horizontal="left"/>
      <protection hidden="1"/>
    </xf>
    <xf numFmtId="0" fontId="17" fillId="0" borderId="35" xfId="0" applyFont="1" applyFill="1" applyBorder="1" applyAlignment="1" applyProtection="1">
      <alignment horizontal="center"/>
      <protection locked="0"/>
    </xf>
    <xf numFmtId="0" fontId="17" fillId="0" borderId="36" xfId="0" applyFont="1" applyFill="1" applyBorder="1" applyAlignment="1" applyProtection="1">
      <alignment horizontal="center"/>
      <protection locked="0"/>
    </xf>
    <xf numFmtId="0" fontId="17" fillId="3" borderId="35" xfId="0" applyFont="1" applyFill="1" applyBorder="1" applyAlignment="1" applyProtection="1">
      <alignment horizontal="center"/>
      <protection locked="0"/>
    </xf>
    <xf numFmtId="0" fontId="17" fillId="3" borderId="36" xfId="0" applyFont="1" applyFill="1" applyBorder="1" applyAlignment="1" applyProtection="1">
      <alignment horizontal="center"/>
      <protection locked="0"/>
    </xf>
    <xf numFmtId="0" fontId="21" fillId="0" borderId="35" xfId="0" applyFont="1" applyFill="1" applyBorder="1" applyAlignment="1" applyProtection="1">
      <alignment horizontal="left"/>
      <protection hidden="1"/>
    </xf>
    <xf numFmtId="0" fontId="21" fillId="0" borderId="36" xfId="0" applyFont="1" applyFill="1" applyBorder="1" applyAlignment="1" applyProtection="1">
      <alignment horizontal="left"/>
      <protection hidden="1"/>
    </xf>
    <xf numFmtId="0" fontId="21" fillId="0" borderId="12" xfId="0" applyFont="1" applyBorder="1" applyAlignment="1" applyProtection="1">
      <alignment horizontal="center"/>
      <protection hidden="1"/>
    </xf>
    <xf numFmtId="49" fontId="21" fillId="0" borderId="35" xfId="0" applyNumberFormat="1" applyFont="1" applyBorder="1" applyAlignment="1" applyProtection="1">
      <protection hidden="1"/>
    </xf>
    <xf numFmtId="0" fontId="21" fillId="0" borderId="36" xfId="0" applyFont="1" applyBorder="1" applyAlignment="1" applyProtection="1">
      <protection hidden="1"/>
    </xf>
    <xf numFmtId="0" fontId="21" fillId="0" borderId="35" xfId="0" applyFont="1" applyBorder="1" applyAlignment="1" applyProtection="1">
      <protection hidden="1"/>
    </xf>
  </cellXfs>
  <cellStyles count="276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99" builtinId="9" hidden="1"/>
    <cellStyle name="Följd hyperlänk" xfId="101" builtinId="9" hidden="1"/>
    <cellStyle name="Följd hyperlänk" xfId="103" builtinId="9" hidden="1"/>
    <cellStyle name="Följd hyperlänk" xfId="105" builtinId="9" hidden="1"/>
    <cellStyle name="Följd hyperlänk" xfId="107" builtinId="9" hidden="1"/>
    <cellStyle name="Följd hyperlänk" xfId="109" builtinId="9" hidden="1"/>
    <cellStyle name="Följd hyperlänk" xfId="111" builtinId="9" hidden="1"/>
    <cellStyle name="Följd hyperlänk" xfId="113" builtinId="9" hidden="1"/>
    <cellStyle name="Följd hyperlänk" xfId="115" builtinId="9" hidden="1"/>
    <cellStyle name="Följd hyperlänk" xfId="117" builtinId="9" hidden="1"/>
    <cellStyle name="Följd hyperlänk" xfId="119" builtinId="9" hidden="1"/>
    <cellStyle name="Följd hyperlänk" xfId="121" builtinId="9" hidden="1"/>
    <cellStyle name="Följd hyperlänk" xfId="123" builtinId="9" hidden="1"/>
    <cellStyle name="Följd hyperlänk" xfId="125" builtinId="9" hidden="1"/>
    <cellStyle name="Följd hyperlänk" xfId="127" builtinId="9" hidden="1"/>
    <cellStyle name="Följd hyperlänk" xfId="129" builtinId="9" hidden="1"/>
    <cellStyle name="Följd hyperlänk" xfId="131" builtinId="9" hidden="1"/>
    <cellStyle name="Följd hyperlänk" xfId="133" builtinId="9" hidden="1"/>
    <cellStyle name="Följd hyperlänk" xfId="135" builtinId="9" hidden="1"/>
    <cellStyle name="Följd hyperlänk" xfId="137" builtinId="9" hidden="1"/>
    <cellStyle name="Följd hyperlänk" xfId="139" builtinId="9" hidden="1"/>
    <cellStyle name="Följd hyperlänk" xfId="141" builtinId="9" hidden="1"/>
    <cellStyle name="Följd hyperlänk" xfId="143" builtinId="9" hidden="1"/>
    <cellStyle name="Följd hyperlänk" xfId="145" builtinId="9" hidden="1"/>
    <cellStyle name="Följd hyperlänk" xfId="147" builtinId="9" hidden="1"/>
    <cellStyle name="Följd hyperlänk" xfId="149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ljd hyperlänk" xfId="169" builtinId="9" hidden="1"/>
    <cellStyle name="Följd hyperlänk" xfId="171" builtinId="9" hidden="1"/>
    <cellStyle name="Följd hyperlänk" xfId="173" builtinId="9" hidden="1"/>
    <cellStyle name="Följd hyperlänk" xfId="175" builtinId="9" hidden="1"/>
    <cellStyle name="Följd hyperlänk" xfId="177" builtinId="9" hidden="1"/>
    <cellStyle name="Följd hyperlänk" xfId="179" builtinId="9" hidden="1"/>
    <cellStyle name="Följd hyperlänk" xfId="181" builtinId="9" hidden="1"/>
    <cellStyle name="Följd hyperlänk" xfId="183" builtinId="9" hidden="1"/>
    <cellStyle name="Följd hyperlänk" xfId="185" builtinId="9" hidden="1"/>
    <cellStyle name="Följd hyperlänk" xfId="187" builtinId="9" hidden="1"/>
    <cellStyle name="Följd hyperlänk" xfId="189" builtinId="9" hidden="1"/>
    <cellStyle name="Följd hyperlänk" xfId="191" builtinId="9" hidden="1"/>
    <cellStyle name="Följd hyperlänk" xfId="193" builtinId="9" hidden="1"/>
    <cellStyle name="Följd hyperlänk" xfId="195" builtinId="9" hidden="1"/>
    <cellStyle name="Följd hyperlänk" xfId="197" builtinId="9" hidden="1"/>
    <cellStyle name="Följd hyperlänk" xfId="199" builtinId="9" hidden="1"/>
    <cellStyle name="Följd hyperlänk" xfId="201" builtinId="9" hidden="1"/>
    <cellStyle name="Följd hyperlänk" xfId="203" builtinId="9" hidden="1"/>
    <cellStyle name="Följd hyperlänk" xfId="205" builtinId="9" hidden="1"/>
    <cellStyle name="Följd hyperlänk" xfId="207" builtinId="9" hidden="1"/>
    <cellStyle name="Följd hyperlänk" xfId="209" builtinId="9" hidden="1"/>
    <cellStyle name="Följd hyperlänk" xfId="211" builtinId="9" hidden="1"/>
    <cellStyle name="Följd hyperlänk" xfId="213" builtinId="9" hidden="1"/>
    <cellStyle name="Följd hyperlänk" xfId="215" builtinId="9" hidden="1"/>
    <cellStyle name="Följd hyperlänk" xfId="217" builtinId="9" hidden="1"/>
    <cellStyle name="Följd hyperlänk" xfId="219" builtinId="9" hidden="1"/>
    <cellStyle name="Följd hyperlänk" xfId="221" builtinId="9" hidden="1"/>
    <cellStyle name="Följd hyperlänk" xfId="223" builtinId="9" hidden="1"/>
    <cellStyle name="Följd hyperlänk" xfId="225" builtinId="9" hidden="1"/>
    <cellStyle name="Följd hyperlänk" xfId="227" builtinId="9" hidden="1"/>
    <cellStyle name="Följd hyperlänk" xfId="229" builtinId="9" hidden="1"/>
    <cellStyle name="Följd hyperlänk" xfId="231" builtinId="9" hidden="1"/>
    <cellStyle name="Följd hyperlänk" xfId="233" builtinId="9" hidden="1"/>
    <cellStyle name="Följd hyperlänk" xfId="235" builtinId="9" hidden="1"/>
    <cellStyle name="Följd hyperlänk" xfId="237" builtinId="9" hidden="1"/>
    <cellStyle name="Följd hyperlänk" xfId="239" builtinId="9" hidden="1"/>
    <cellStyle name="Följd hyperlänk" xfId="241" builtinId="9" hidden="1"/>
    <cellStyle name="Följd hyperlänk" xfId="243" builtinId="9" hidden="1"/>
    <cellStyle name="Följd hyperlänk" xfId="245" builtinId="9" hidden="1"/>
    <cellStyle name="Följd hyperlänk" xfId="247" builtinId="9" hidden="1"/>
    <cellStyle name="Följd hyperlänk" xfId="249" builtinId="9" hidden="1"/>
    <cellStyle name="Följd hyperlänk" xfId="251" builtinId="9" hidden="1"/>
    <cellStyle name="Följd hyperlänk" xfId="253" builtinId="9" hidden="1"/>
    <cellStyle name="Följd hyperlänk" xfId="255" builtinId="9" hidden="1"/>
    <cellStyle name="Följd hyperlänk" xfId="257" builtinId="9" hidden="1"/>
    <cellStyle name="Följd hyperlänk" xfId="259" builtinId="9" hidden="1"/>
    <cellStyle name="Följd hyperlänk" xfId="261" builtinId="9" hidden="1"/>
    <cellStyle name="Följd hyperlänk" xfId="263" builtinId="9" hidden="1"/>
    <cellStyle name="Följd hyperlänk" xfId="265" builtinId="9" hidden="1"/>
    <cellStyle name="Följd hyperlänk" xfId="267" builtinId="9" hidden="1"/>
    <cellStyle name="Följd hyperlänk" xfId="269" builtinId="9" hidden="1"/>
    <cellStyle name="Följd hyperlänk" xfId="271" builtinId="9" hidden="1"/>
    <cellStyle name="Följd hyperlänk" xfId="273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98" builtinId="8" hidden="1"/>
    <cellStyle name="Hyperlänk" xfId="100" builtinId="8" hidden="1"/>
    <cellStyle name="Hyperlänk" xfId="102" builtinId="8" hidden="1"/>
    <cellStyle name="Hyperlänk" xfId="104" builtinId="8" hidden="1"/>
    <cellStyle name="Hyperlänk" xfId="106" builtinId="8" hidden="1"/>
    <cellStyle name="Hyperlänk" xfId="108" builtinId="8" hidden="1"/>
    <cellStyle name="Hyperlänk" xfId="110" builtinId="8" hidden="1"/>
    <cellStyle name="Hyperlänk" xfId="112" builtinId="8" hidden="1"/>
    <cellStyle name="Hyperlänk" xfId="114" builtinId="8" hidden="1"/>
    <cellStyle name="Hyperlänk" xfId="116" builtinId="8" hidden="1"/>
    <cellStyle name="Hyperlänk" xfId="118" builtinId="8" hidden="1"/>
    <cellStyle name="Hyperlänk" xfId="120" builtinId="8" hidden="1"/>
    <cellStyle name="Hyperlänk" xfId="122" builtinId="8" hidden="1"/>
    <cellStyle name="Hyperlänk" xfId="124" builtinId="8" hidden="1"/>
    <cellStyle name="Hyperlänk" xfId="126" builtinId="8" hidden="1"/>
    <cellStyle name="Hyperlänk" xfId="128" builtinId="8" hidden="1"/>
    <cellStyle name="Hyperlänk" xfId="130" builtinId="8" hidden="1"/>
    <cellStyle name="Hyperlänk" xfId="132" builtinId="8" hidden="1"/>
    <cellStyle name="Hyperlänk" xfId="134" builtinId="8" hidden="1"/>
    <cellStyle name="Hyperlänk" xfId="136" builtinId="8" hidden="1"/>
    <cellStyle name="Hyperlänk" xfId="138" builtinId="8" hidden="1"/>
    <cellStyle name="Hyperlänk" xfId="140" builtinId="8" hidden="1"/>
    <cellStyle name="Hyperlänk" xfId="142" builtinId="8" hidden="1"/>
    <cellStyle name="Hyperlänk" xfId="144" builtinId="8" hidden="1"/>
    <cellStyle name="Hyperlänk" xfId="146" builtinId="8" hidden="1"/>
    <cellStyle name="Hyperlänk" xfId="148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Hyperlänk" xfId="168" builtinId="8" hidden="1"/>
    <cellStyle name="Hyperlänk" xfId="170" builtinId="8" hidden="1"/>
    <cellStyle name="Hyperlänk" xfId="172" builtinId="8" hidden="1"/>
    <cellStyle name="Hyperlänk" xfId="174" builtinId="8" hidden="1"/>
    <cellStyle name="Hyperlänk" xfId="176" builtinId="8" hidden="1"/>
    <cellStyle name="Hyperlänk" xfId="178" builtinId="8" hidden="1"/>
    <cellStyle name="Hyperlänk" xfId="180" builtinId="8" hidden="1"/>
    <cellStyle name="Hyperlänk" xfId="182" builtinId="8" hidden="1"/>
    <cellStyle name="Hyperlänk" xfId="184" builtinId="8" hidden="1"/>
    <cellStyle name="Hyperlänk" xfId="186" builtinId="8" hidden="1"/>
    <cellStyle name="Hyperlänk" xfId="188" builtinId="8" hidden="1"/>
    <cellStyle name="Hyperlänk" xfId="190" builtinId="8" hidden="1"/>
    <cellStyle name="Hyperlänk" xfId="192" builtinId="8" hidden="1"/>
    <cellStyle name="Hyperlänk" xfId="194" builtinId="8" hidden="1"/>
    <cellStyle name="Hyperlänk" xfId="196" builtinId="8" hidden="1"/>
    <cellStyle name="Hyperlänk" xfId="198" builtinId="8" hidden="1"/>
    <cellStyle name="Hyperlänk" xfId="200" builtinId="8" hidden="1"/>
    <cellStyle name="Hyperlänk" xfId="202" builtinId="8" hidden="1"/>
    <cellStyle name="Hyperlänk" xfId="204" builtinId="8" hidden="1"/>
    <cellStyle name="Hyperlänk" xfId="206" builtinId="8" hidden="1"/>
    <cellStyle name="Hyperlänk" xfId="208" builtinId="8" hidden="1"/>
    <cellStyle name="Hyperlänk" xfId="210" builtinId="8" hidden="1"/>
    <cellStyle name="Hyperlänk" xfId="212" builtinId="8" hidden="1"/>
    <cellStyle name="Hyperlänk" xfId="214" builtinId="8" hidden="1"/>
    <cellStyle name="Hyperlänk" xfId="216" builtinId="8" hidden="1"/>
    <cellStyle name="Hyperlänk" xfId="218" builtinId="8" hidden="1"/>
    <cellStyle name="Hyperlänk" xfId="220" builtinId="8" hidden="1"/>
    <cellStyle name="Hyperlänk" xfId="222" builtinId="8" hidden="1"/>
    <cellStyle name="Hyperlänk" xfId="224" builtinId="8" hidden="1"/>
    <cellStyle name="Hyperlänk" xfId="226" builtinId="8" hidden="1"/>
    <cellStyle name="Hyperlänk" xfId="228" builtinId="8" hidden="1"/>
    <cellStyle name="Hyperlänk" xfId="230" builtinId="8" hidden="1"/>
    <cellStyle name="Hyperlänk" xfId="232" builtinId="8" hidden="1"/>
    <cellStyle name="Hyperlänk" xfId="234" builtinId="8" hidden="1"/>
    <cellStyle name="Hyperlänk" xfId="236" builtinId="8" hidden="1"/>
    <cellStyle name="Hyperlänk" xfId="238" builtinId="8" hidden="1"/>
    <cellStyle name="Hyperlänk" xfId="240" builtinId="8" hidden="1"/>
    <cellStyle name="Hyperlänk" xfId="242" builtinId="8" hidden="1"/>
    <cellStyle name="Hyperlänk" xfId="244" builtinId="8" hidden="1"/>
    <cellStyle name="Hyperlänk" xfId="246" builtinId="8" hidden="1"/>
    <cellStyle name="Hyperlänk" xfId="248" builtinId="8" hidden="1"/>
    <cellStyle name="Hyperlänk" xfId="250" builtinId="8" hidden="1"/>
    <cellStyle name="Hyperlänk" xfId="252" builtinId="8" hidden="1"/>
    <cellStyle name="Hyperlänk" xfId="254" builtinId="8" hidden="1"/>
    <cellStyle name="Hyperlänk" xfId="256" builtinId="8" hidden="1"/>
    <cellStyle name="Hyperlänk" xfId="258" builtinId="8" hidden="1"/>
    <cellStyle name="Hyperlänk" xfId="260" builtinId="8" hidden="1"/>
    <cellStyle name="Hyperlänk" xfId="262" builtinId="8" hidden="1"/>
    <cellStyle name="Hyperlänk" xfId="264" builtinId="8" hidden="1"/>
    <cellStyle name="Hyperlänk" xfId="266" builtinId="8" hidden="1"/>
    <cellStyle name="Hyperlänk" xfId="268" builtinId="8" hidden="1"/>
    <cellStyle name="Hyperlänk" xfId="270" builtinId="8" hidden="1"/>
    <cellStyle name="Hyperlänk" xfId="272" builtinId="8" hidden="1"/>
    <cellStyle name="Hyperlänk" xfId="275" builtinId="8"/>
    <cellStyle name="Normal" xfId="0" builtinId="0"/>
    <cellStyle name="Normal 3" xfId="274" xr:uid="{00000000-0005-0000-0000-000013010000}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FF0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16932</xdr:rowOff>
    </xdr:from>
    <xdr:to>
      <xdr:col>3</xdr:col>
      <xdr:colOff>33020</xdr:colOff>
      <xdr:row>4</xdr:row>
      <xdr:rowOff>122765</xdr:rowOff>
    </xdr:to>
    <xdr:pic>
      <xdr:nvPicPr>
        <xdr:cNvPr id="3" name="Bildobjekt 2" descr="530624_494008710649420_1341328625_n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6932"/>
          <a:ext cx="922020" cy="896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233439</xdr:colOff>
      <xdr:row>0</xdr:row>
      <xdr:rowOff>0</xdr:rowOff>
    </xdr:from>
    <xdr:to>
      <xdr:col>38</xdr:col>
      <xdr:colOff>224294</xdr:colOff>
      <xdr:row>25</xdr:row>
      <xdr:rowOff>202974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2489" y="0"/>
          <a:ext cx="4791455" cy="6784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79246</xdr:colOff>
      <xdr:row>41</xdr:row>
      <xdr:rowOff>191366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4286" cy="831428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19</xdr:col>
      <xdr:colOff>564960</xdr:colOff>
      <xdr:row>41</xdr:row>
      <xdr:rowOff>27581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198120"/>
          <a:ext cx="6600000" cy="7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13</xdr:col>
      <xdr:colOff>206529</xdr:colOff>
      <xdr:row>84</xdr:row>
      <xdr:rowOff>162794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519160"/>
          <a:ext cx="8923809" cy="82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16932</xdr:rowOff>
    </xdr:from>
    <xdr:to>
      <xdr:col>3</xdr:col>
      <xdr:colOff>33020</xdr:colOff>
      <xdr:row>4</xdr:row>
      <xdr:rowOff>122765</xdr:rowOff>
    </xdr:to>
    <xdr:pic>
      <xdr:nvPicPr>
        <xdr:cNvPr id="2" name="Bildobjekt 1" descr="530624_494008710649420_1341328625_n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6932"/>
          <a:ext cx="922020" cy="9059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3</xdr:col>
      <xdr:colOff>241935</xdr:colOff>
      <xdr:row>27</xdr:row>
      <xdr:rowOff>106680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0" y="1400175"/>
          <a:ext cx="2299335" cy="410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Kg/ton</a:t>
          </a:r>
        </a:p>
        <a:p>
          <a:r>
            <a:rPr lang="sv-SE" sz="1100"/>
            <a:t>Neff, P, </a:t>
          </a:r>
          <a:r>
            <a:rPr lang="sv-SE" sz="1100" baseline="0"/>
            <a:t>K och Mg i Lyckeby Organic, vårspridning: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10; 4; 60;3</a:t>
          </a:r>
          <a:endParaRPr lang="sv-SE">
            <a:effectLst/>
          </a:endParaRPr>
        </a:p>
        <a:p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Neff, P, K och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Mg i biogödsel, vårspridning:</a:t>
          </a:r>
          <a:endParaRPr lang="sv-S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2,7; 0,45; 1,9; </a:t>
          </a:r>
          <a:r>
            <a:rPr lang="sv-SE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??</a:t>
          </a:r>
          <a:endParaRPr lang="sv-SE">
            <a:solidFill>
              <a:srgbClr val="FF0000"/>
            </a:solidFill>
            <a:effectLst/>
          </a:endParaRPr>
        </a:p>
        <a:p>
          <a:endParaRPr lang="sv-SE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P, K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och Mg i P-kalk: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>
              <a:effectLst/>
            </a:rPr>
            <a:t>6,7; 0,8; 3,0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i="1">
            <a:effectLst/>
          </a:endParaRPr>
        </a:p>
        <a:p>
          <a:pPr eaLnBrk="1" fontAlgn="auto" latinLnBrk="0" hangingPunct="1"/>
          <a:r>
            <a:rPr lang="sv-S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(Neff, P, K och</a:t>
          </a:r>
          <a:r>
            <a:rPr lang="sv-SE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Mg i svinflytgödsel, vårspridning:</a:t>
          </a:r>
          <a:endParaRPr lang="sv-SE" i="1">
            <a:effectLst/>
          </a:endParaRPr>
        </a:p>
        <a:p>
          <a:pPr eaLnBrk="1" fontAlgn="auto" latinLnBrk="0" hangingPunct="1"/>
          <a:r>
            <a:rPr lang="sv-S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2,3; 0,7; 1,5; 0,6)</a:t>
          </a:r>
          <a:endParaRPr lang="sv-SE" i="1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>
              <a:effectLst/>
            </a:rPr>
            <a:t>Motiv för biogödsel i led 1 före svinflyt: målgruppen dvs de som kan vara potentiella köpare av P-kalk har sannolikt inte grisar själva. Då är antagligen biogödsel</a:t>
          </a:r>
          <a:r>
            <a:rPr lang="sv-SE" baseline="0">
              <a:effectLst/>
            </a:rPr>
            <a:t> ett vanligare komplement till hadnelsgödsel och organic än svinflytgödsel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2</xdr:col>
      <xdr:colOff>152400</xdr:colOff>
      <xdr:row>39</xdr:row>
      <xdr:rowOff>76200</xdr:rowOff>
    </xdr:from>
    <xdr:to>
      <xdr:col>5</xdr:col>
      <xdr:colOff>356870</xdr:colOff>
      <xdr:row>52</xdr:row>
      <xdr:rowOff>19685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1524000" y="8115300"/>
          <a:ext cx="2261870" cy="254381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200" b="1"/>
            <a:t>Krav på försöksplatsen</a:t>
          </a:r>
        </a:p>
        <a:p>
          <a:r>
            <a:rPr lang="sv-SE" sz="1200"/>
            <a:t>* P-AL IVA och pH max 7,2</a:t>
          </a:r>
          <a:endParaRPr lang="sv-SE" sz="1200" baseline="0"/>
        </a:p>
        <a:p>
          <a:r>
            <a:rPr lang="sv-SE" sz="1200" baseline="0"/>
            <a:t>* Växtföljd: Stärkelsepotatis, spannmål, sockerbetor( flexibel ev höstraps), vårsäd</a:t>
          </a:r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r>
            <a:rPr lang="sv-SE" sz="1200"/>
            <a:t>Om inte odlaren har den växtföljden</a:t>
          </a:r>
          <a:r>
            <a:rPr lang="sv-SE" sz="1200" baseline="0"/>
            <a:t> på fältet får försöken så/sätta "rätt" gröda.</a:t>
          </a:r>
          <a:r>
            <a:rPr lang="sv-SE" sz="1200"/>
            <a:t> Lantbrukaren</a:t>
          </a:r>
          <a:r>
            <a:rPr lang="sv-SE" sz="1200" baseline="0"/>
            <a:t> får inte sprida gödning eller kalk över försöksplatsen</a:t>
          </a:r>
        </a:p>
        <a:p>
          <a:r>
            <a:rPr lang="sv-SE" sz="1200" baseline="0"/>
            <a:t>* Försöket ska ligga i 5 år, fortläggning ska göras</a:t>
          </a:r>
          <a:endParaRPr lang="sv-SE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170688</xdr:colOff>
      <xdr:row>0</xdr:row>
      <xdr:rowOff>6096</xdr:rowOff>
    </xdr:from>
    <xdr:to>
      <xdr:col>5</xdr:col>
      <xdr:colOff>743712</xdr:colOff>
      <xdr:row>25</xdr:row>
      <xdr:rowOff>12192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70688" y="6096"/>
          <a:ext cx="4779264" cy="50352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Detta måste diskuteras med Thomas Nilsson</a:t>
          </a:r>
          <a:r>
            <a:rPr lang="sv-SE" sz="1100" baseline="0"/>
            <a:t> - det är ju en kostnadsfråga</a:t>
          </a:r>
        </a:p>
        <a:p>
          <a:r>
            <a:rPr lang="sv-SE" sz="1100" baseline="0"/>
            <a:t>Minimum är generalprov med 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pH</a:t>
          </a:r>
          <a:r>
            <a:rPr lang="sv-SE" b="0"/>
            <a:t> 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P-AL, K-Al, Mg-Al, Ca-AL,</a:t>
          </a:r>
          <a:r>
            <a:rPr lang="sv-SE" b="0"/>
            <a:t> 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Bor</a:t>
          </a:r>
          <a:r>
            <a:rPr lang="sv-SE" b="0"/>
            <a:t> 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v-SE" b="0"/>
            <a:t> 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Fe-AL, Al-AL</a:t>
          </a:r>
          <a:r>
            <a:rPr lang="sv-SE" b="0"/>
            <a:t> 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Mikropaket (CATS_MIKRO: Zn, Fe, Cu, Mn)</a:t>
          </a:r>
          <a:r>
            <a:rPr lang="sv-SE" b="0"/>
            <a:t> 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 Olsen i matjorden</a:t>
          </a:r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och gärna även i alven (40-60 cm)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Kostnad,</a:t>
          </a:r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 500 kr (mindre 2017 men osäker på vad ny offert säger).</a:t>
          </a:r>
        </a:p>
        <a:p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Därtill år 1 snabbanalyser av bladskaften vid minst tre tillfällen men gärna fem. Då kan man dels ha dem som underlag för behov av tilläggs-kväve och dels, om de sista två görs i början och slutet av augusti, som grund för att tolka resultaten.</a:t>
          </a:r>
        </a:p>
        <a:p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Efter skörd år fyra kan man, om man vill, göra om matjordanalyser rutvis. Med 4 replikat blir det 20 rutor x 500 kr = ca 10 000 kr. Intressantare att göra år 4 än efter år fem tycker jag, men det kan diskuteras.</a:t>
          </a:r>
        </a:p>
        <a:p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Rutvis N</a:t>
          </a:r>
          <a:r>
            <a:rPr lang="sv-SE" sz="1100" b="0" i="0" u="none" strike="noStrike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</a:t>
          </a:r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(0-30 + 30-60) i led 2 och 4 samt samlingsprov för led 1+3+5 kan tas på våren år 1 för att belysa ev skillnad före spridningen av vårgödselmedel. </a:t>
          </a:r>
        </a:p>
        <a:p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potatis kan man göra storlekssortering även om det inte är grund för betaling - men hjälper till att förklara ev skillnader.</a:t>
          </a:r>
        </a:p>
        <a:p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stråsäd kan besåndsuppbyggande parametera räknas dvs antal plantor, skott per m2 =&gt; skott per planta, ax per m2=&gt; ax per planta. Tillsammans med tusenkornvikt får man då även kärnor/ax.</a:t>
          </a:r>
        </a:p>
        <a:p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Sedan kan man förstås mäta växtnäringshalter i grödan. Men det är dyrt och visat i andra försök. </a:t>
          </a:r>
        </a:p>
        <a:p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Jag stannar där så länge</a:t>
          </a:r>
        </a:p>
        <a:p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2017 10 24</a:t>
          </a:r>
        </a:p>
        <a:p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Anita Gunnarsson</a:t>
          </a:r>
        </a:p>
      </xdr:txBody>
    </xdr:sp>
    <xdr:clientData/>
  </xdr:twoCellAnchor>
  <xdr:twoCellAnchor editAs="oneCell">
    <xdr:from>
      <xdr:col>0</xdr:col>
      <xdr:colOff>20321</xdr:colOff>
      <xdr:row>28</xdr:row>
      <xdr:rowOff>142240</xdr:rowOff>
    </xdr:from>
    <xdr:to>
      <xdr:col>7</xdr:col>
      <xdr:colOff>414529</xdr:colOff>
      <xdr:row>34</xdr:row>
      <xdr:rowOff>101600</xdr:rowOff>
    </xdr:to>
    <xdr:pic>
      <xdr:nvPicPr>
        <xdr:cNvPr id="3" name="Bildobjekt 2" descr="Jordprov.tiff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1" y="3763264"/>
          <a:ext cx="6282944" cy="11663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:/Users/bila/Dropbox/LA%20-%202018/LA-5-2018%20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a\Dropbox\LA%20-%202018\LA-5-2018%20J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:/F&#246;rs&#246;ken/2.Kristianstad/F&#228;ltkort%20gjorda%20av%20BL/Sk&#246;rde&#229;r%202017/FK-1241-1%20LA-14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"/>
      <sheetName val="PM"/>
      <sheetName val="Fältkort"/>
      <sheetName val="Utvecklingsstadie"/>
      <sheetName val="Avvikelser"/>
      <sheetName val="Sprutjournal"/>
      <sheetName val="Uppkomst"/>
      <sheetName val="Maskiner"/>
      <sheetName val="Övrigt"/>
      <sheetName val="Skörd"/>
      <sheetName val="Specvik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homasnilsson@outlook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79"/>
  <sheetViews>
    <sheetView zoomScaleNormal="100" zoomScaleSheetLayoutView="100" zoomScalePageLayoutView="125" workbookViewId="0">
      <selection activeCell="D34" sqref="D34"/>
    </sheetView>
  </sheetViews>
  <sheetFormatPr defaultColWidth="2.375" defaultRowHeight="14.1" customHeight="1"/>
  <cols>
    <col min="1" max="1" width="4.875" customWidth="1"/>
    <col min="2" max="2" width="4.75" customWidth="1"/>
    <col min="3" max="38" width="2.875" customWidth="1"/>
  </cols>
  <sheetData>
    <row r="1" spans="1:41" ht="21.95" customHeight="1" thickBot="1">
      <c r="A1" s="7"/>
      <c r="B1" s="7"/>
      <c r="C1" s="7"/>
      <c r="D1" s="7"/>
      <c r="E1" s="7"/>
      <c r="F1" s="3" t="s">
        <v>4</v>
      </c>
      <c r="G1" s="469"/>
      <c r="H1" s="469"/>
      <c r="I1" s="469"/>
      <c r="J1" s="469"/>
      <c r="K1" s="46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41" ht="14.1" customHeight="1">
      <c r="A2" s="512"/>
      <c r="B2" s="512"/>
      <c r="C2" s="512"/>
      <c r="D2" s="512"/>
      <c r="E2" s="513"/>
      <c r="F2" s="29" t="s">
        <v>5</v>
      </c>
      <c r="G2" s="30"/>
      <c r="H2" s="30"/>
      <c r="I2" s="30"/>
      <c r="J2" s="30"/>
      <c r="K2" s="30"/>
      <c r="L2" s="24"/>
      <c r="M2" s="24"/>
      <c r="N2" s="24"/>
      <c r="O2" s="24"/>
      <c r="P2" s="24"/>
      <c r="Q2" s="31"/>
      <c r="R2" s="32" t="s">
        <v>0</v>
      </c>
      <c r="S2" s="24"/>
      <c r="T2" s="24"/>
      <c r="U2" s="31"/>
      <c r="V2" s="32" t="s">
        <v>1</v>
      </c>
      <c r="W2" s="24"/>
      <c r="X2" s="24"/>
      <c r="Y2" s="24"/>
      <c r="Z2" s="24"/>
      <c r="AA2" s="31"/>
      <c r="AB2" s="33" t="s">
        <v>2</v>
      </c>
      <c r="AC2" s="24"/>
      <c r="AD2" s="24"/>
      <c r="AE2" s="24"/>
      <c r="AF2" s="24"/>
      <c r="AG2" s="24"/>
      <c r="AH2" s="31"/>
      <c r="AI2" s="32" t="s">
        <v>3</v>
      </c>
      <c r="AJ2" s="24"/>
      <c r="AK2" s="24"/>
      <c r="AL2" s="24"/>
      <c r="AM2" s="1"/>
    </row>
    <row r="3" spans="1:41" ht="14.1" customHeight="1">
      <c r="A3" s="512"/>
      <c r="B3" s="512"/>
      <c r="C3" s="512"/>
      <c r="D3" s="512"/>
      <c r="E3" s="513"/>
      <c r="F3" s="518" t="s">
        <v>250</v>
      </c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20"/>
      <c r="R3" s="518" t="s">
        <v>251</v>
      </c>
      <c r="S3" s="519"/>
      <c r="T3" s="519"/>
      <c r="U3" s="520"/>
      <c r="V3" s="521" t="s">
        <v>311</v>
      </c>
      <c r="W3" s="519"/>
      <c r="X3" s="519"/>
      <c r="Y3" s="519"/>
      <c r="Z3" s="519"/>
      <c r="AA3" s="520"/>
      <c r="AB3" s="518" t="s">
        <v>280</v>
      </c>
      <c r="AC3" s="519"/>
      <c r="AD3" s="519"/>
      <c r="AE3" s="519"/>
      <c r="AF3" s="519"/>
      <c r="AG3" s="519"/>
      <c r="AH3" s="520"/>
      <c r="AI3" s="516" t="s">
        <v>279</v>
      </c>
      <c r="AJ3" s="517"/>
      <c r="AK3" s="517"/>
      <c r="AL3" s="517"/>
      <c r="AM3" s="1"/>
    </row>
    <row r="4" spans="1:41" ht="14.1" customHeight="1">
      <c r="A4" s="512"/>
      <c r="B4" s="512"/>
      <c r="C4" s="512"/>
      <c r="D4" s="512"/>
      <c r="E4" s="513"/>
      <c r="F4" s="32" t="s">
        <v>6</v>
      </c>
      <c r="G4" s="24"/>
      <c r="H4" s="24"/>
      <c r="I4" s="24"/>
      <c r="J4" s="24"/>
      <c r="K4" s="24"/>
      <c r="L4" s="24"/>
      <c r="M4" s="32" t="s">
        <v>7</v>
      </c>
      <c r="N4" s="24"/>
      <c r="O4" s="24"/>
      <c r="P4" s="24"/>
      <c r="Q4" s="31"/>
      <c r="R4" s="24" t="s">
        <v>8</v>
      </c>
      <c r="S4" s="24"/>
      <c r="T4" s="24"/>
      <c r="U4" s="24"/>
      <c r="V4" s="24"/>
      <c r="W4" s="24"/>
      <c r="X4" s="24"/>
      <c r="Y4" s="24"/>
      <c r="Z4" s="24"/>
      <c r="AA4" s="31"/>
      <c r="AB4" s="24" t="s">
        <v>9</v>
      </c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1"/>
    </row>
    <row r="5" spans="1:41" ht="14.1" customHeight="1" thickBot="1">
      <c r="A5" s="514"/>
      <c r="B5" s="514"/>
      <c r="C5" s="514"/>
      <c r="D5" s="514"/>
      <c r="E5" s="515"/>
      <c r="F5" s="508"/>
      <c r="G5" s="505"/>
      <c r="H5" s="505"/>
      <c r="I5" s="505"/>
      <c r="J5" s="505"/>
      <c r="K5" s="505"/>
      <c r="L5" s="509"/>
      <c r="M5" s="508"/>
      <c r="N5" s="505"/>
      <c r="O5" s="505"/>
      <c r="P5" s="505"/>
      <c r="Q5" s="509"/>
      <c r="R5" s="508"/>
      <c r="S5" s="505"/>
      <c r="T5" s="505"/>
      <c r="U5" s="505"/>
      <c r="V5" s="505"/>
      <c r="W5" s="505"/>
      <c r="X5" s="505"/>
      <c r="Y5" s="505"/>
      <c r="Z5" s="505"/>
      <c r="AA5" s="509"/>
      <c r="AB5" s="508"/>
      <c r="AC5" s="505"/>
      <c r="AD5" s="505"/>
      <c r="AE5" s="505"/>
      <c r="AF5" s="505"/>
      <c r="AG5" s="505"/>
      <c r="AH5" s="505"/>
      <c r="AI5" s="505"/>
      <c r="AJ5" s="505"/>
      <c r="AK5" s="505"/>
      <c r="AL5" s="506"/>
      <c r="AM5" s="1"/>
    </row>
    <row r="6" spans="1:41" ht="14.1" customHeight="1">
      <c r="A6" s="160" t="s">
        <v>252</v>
      </c>
      <c r="B6" s="468"/>
      <c r="C6" s="468" t="s">
        <v>253</v>
      </c>
      <c r="D6" s="468"/>
      <c r="E6" s="468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8"/>
      <c r="AM6" s="7"/>
    </row>
    <row r="7" spans="1:41" ht="14.1" customHeight="1">
      <c r="A7" s="13"/>
      <c r="B7" s="468"/>
      <c r="C7" s="468" t="s">
        <v>254</v>
      </c>
      <c r="D7" s="468"/>
      <c r="E7" s="468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8"/>
      <c r="AM7" s="7"/>
    </row>
    <row r="8" spans="1:41" ht="14.1" customHeight="1" thickBot="1">
      <c r="A8" s="26"/>
      <c r="B8" s="468"/>
      <c r="C8" s="468"/>
      <c r="D8" s="468"/>
      <c r="E8" s="468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464"/>
      <c r="AC8" s="464"/>
      <c r="AD8" s="464"/>
      <c r="AE8" s="464"/>
      <c r="AF8" s="464"/>
      <c r="AG8" s="464"/>
      <c r="AH8" s="464"/>
      <c r="AI8" s="464"/>
      <c r="AJ8" s="464"/>
      <c r="AK8" s="464"/>
      <c r="AL8" s="465"/>
      <c r="AM8" s="7"/>
    </row>
    <row r="9" spans="1:41" ht="14.1" customHeight="1">
      <c r="A9" s="13" t="s">
        <v>27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4"/>
      <c r="AC9" s="104"/>
      <c r="AD9" s="14"/>
      <c r="AE9" s="14"/>
      <c r="AF9" s="14"/>
      <c r="AG9" s="14"/>
      <c r="AH9" s="14"/>
      <c r="AI9" s="14"/>
      <c r="AJ9" s="14"/>
      <c r="AK9" s="14"/>
      <c r="AL9" s="15"/>
      <c r="AM9" s="4"/>
      <c r="AN9" s="4"/>
      <c r="AO9" s="4"/>
    </row>
    <row r="10" spans="1:41" ht="14.1" customHeight="1">
      <c r="A10" s="13"/>
      <c r="B10" s="14"/>
      <c r="D10" s="14"/>
      <c r="E10" s="14"/>
      <c r="F10" s="14"/>
      <c r="G10" s="14"/>
      <c r="H10" s="14"/>
      <c r="I10" s="104"/>
      <c r="J10" s="104"/>
      <c r="K10" s="104"/>
      <c r="L10" s="14"/>
      <c r="M10" s="104"/>
      <c r="N10" s="104"/>
      <c r="O10" s="104"/>
      <c r="P10" s="104"/>
      <c r="Q10" s="104"/>
      <c r="R10" s="104"/>
      <c r="S10" s="104"/>
      <c r="T10" s="104"/>
      <c r="U10" s="107"/>
      <c r="W10" s="14"/>
      <c r="X10" s="14"/>
      <c r="Y10" s="14"/>
      <c r="Z10" s="14"/>
      <c r="AA10" s="14"/>
      <c r="AB10" s="104"/>
      <c r="AC10" s="104"/>
      <c r="AD10" s="104"/>
      <c r="AE10" s="14"/>
      <c r="AF10" s="14"/>
      <c r="AG10" s="14"/>
      <c r="AH10" s="14"/>
      <c r="AI10" s="14"/>
      <c r="AJ10" s="14"/>
      <c r="AK10" s="14"/>
      <c r="AL10" s="15"/>
      <c r="AM10" s="4"/>
      <c r="AN10" s="4"/>
      <c r="AO10" s="4"/>
    </row>
    <row r="11" spans="1:41" ht="16.5" customHeight="1">
      <c r="A11" s="13"/>
      <c r="B11" s="14"/>
      <c r="C11" s="119"/>
      <c r="D11" s="14"/>
      <c r="E11" s="14"/>
      <c r="F11" s="14"/>
      <c r="G11" s="14"/>
      <c r="H11" s="14"/>
      <c r="I11" s="104"/>
      <c r="J11" s="104"/>
      <c r="K11" s="104"/>
      <c r="L11" s="14"/>
      <c r="M11" s="104"/>
      <c r="N11" s="104"/>
      <c r="O11" s="104"/>
      <c r="P11" s="104"/>
      <c r="Q11" s="104"/>
      <c r="R11" s="104"/>
      <c r="S11" s="104"/>
      <c r="T11" s="104"/>
      <c r="U11" s="107"/>
      <c r="W11" s="14"/>
      <c r="X11" s="14"/>
      <c r="Y11" s="14"/>
      <c r="Z11" s="14"/>
      <c r="AA11" s="14"/>
      <c r="AB11" s="104"/>
      <c r="AC11" s="104"/>
      <c r="AD11" s="104"/>
      <c r="AE11" s="14"/>
      <c r="AF11" s="14"/>
      <c r="AG11" s="14"/>
      <c r="AH11" s="14"/>
      <c r="AI11" s="14"/>
      <c r="AJ11" s="14"/>
      <c r="AK11" s="14"/>
      <c r="AL11" s="15"/>
      <c r="AM11" s="4"/>
      <c r="AN11" s="4"/>
      <c r="AO11" s="4"/>
    </row>
    <row r="12" spans="1:41" ht="14.1" customHeight="1">
      <c r="A12" s="13"/>
      <c r="B12" s="98" t="s">
        <v>234</v>
      </c>
      <c r="C12" s="99" t="s">
        <v>233</v>
      </c>
      <c r="D12" s="98"/>
      <c r="E12" s="98"/>
      <c r="F12" s="98"/>
      <c r="G12" s="98"/>
      <c r="H12" s="98"/>
      <c r="I12" s="98"/>
      <c r="J12" s="98"/>
      <c r="K12" s="98"/>
      <c r="L12" s="10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108"/>
      <c r="X12" s="98"/>
      <c r="Y12" s="98"/>
      <c r="Z12" s="98"/>
      <c r="AA12" s="98"/>
      <c r="AB12" s="98"/>
      <c r="AC12" s="98"/>
      <c r="AD12" s="98"/>
      <c r="AE12" s="108"/>
      <c r="AF12" s="98"/>
      <c r="AG12" s="98"/>
      <c r="AH12" s="98"/>
      <c r="AI12" s="22"/>
      <c r="AJ12" s="22"/>
      <c r="AK12" s="22"/>
      <c r="AL12" s="15"/>
      <c r="AM12" s="4"/>
      <c r="AN12" s="4"/>
      <c r="AO12" s="4"/>
    </row>
    <row r="13" spans="1:41" ht="14.1" customHeight="1">
      <c r="A13" s="13"/>
      <c r="B13" s="100">
        <v>1</v>
      </c>
      <c r="C13" s="462" t="s">
        <v>481</v>
      </c>
      <c r="D13" s="136"/>
      <c r="E13" s="136"/>
      <c r="F13" s="132"/>
      <c r="G13" s="132"/>
      <c r="H13" s="101"/>
      <c r="I13" s="101"/>
      <c r="J13" s="105"/>
      <c r="K13" s="105"/>
      <c r="L13" s="106"/>
      <c r="M13" s="139"/>
      <c r="N13" s="134"/>
      <c r="O13" s="101"/>
      <c r="P13" s="101"/>
      <c r="Q13" s="101"/>
      <c r="R13" s="101"/>
      <c r="S13" s="101"/>
      <c r="T13" s="101"/>
      <c r="U13" s="105"/>
      <c r="V13" s="14"/>
      <c r="W13" s="106"/>
      <c r="X13" s="104"/>
      <c r="Y13" s="104"/>
      <c r="Z13" s="14"/>
      <c r="AA13" s="101"/>
      <c r="AB13" s="101"/>
      <c r="AC13" s="101"/>
      <c r="AD13" s="7"/>
      <c r="AE13" s="106"/>
      <c r="AF13" s="14"/>
      <c r="AG13" s="14"/>
      <c r="AH13" s="101"/>
      <c r="AI13" s="14"/>
      <c r="AJ13" s="14"/>
      <c r="AK13" s="14"/>
      <c r="AL13" s="15"/>
      <c r="AM13" s="4"/>
      <c r="AN13" s="4"/>
      <c r="AO13" s="4"/>
    </row>
    <row r="14" spans="1:41" ht="14.1" customHeight="1">
      <c r="A14" s="13"/>
      <c r="B14" s="100">
        <v>2</v>
      </c>
      <c r="C14" s="463" t="s">
        <v>482</v>
      </c>
      <c r="D14" s="101"/>
      <c r="E14" s="101"/>
      <c r="F14" s="101"/>
      <c r="G14" s="101"/>
      <c r="H14" s="102"/>
      <c r="I14" s="101"/>
      <c r="J14" s="106"/>
      <c r="K14" s="106"/>
      <c r="L14" s="472"/>
      <c r="M14" s="135"/>
      <c r="N14" s="135"/>
      <c r="O14" s="101"/>
      <c r="P14" s="101"/>
      <c r="Q14" s="101"/>
      <c r="R14" s="101"/>
      <c r="S14" s="101"/>
      <c r="T14" s="101"/>
      <c r="U14" s="105"/>
      <c r="V14" s="14"/>
      <c r="W14" s="106"/>
      <c r="X14" s="104"/>
      <c r="Y14" s="104"/>
      <c r="Z14" s="14"/>
      <c r="AA14" s="103"/>
      <c r="AB14" s="101"/>
      <c r="AC14" s="101"/>
      <c r="AD14" s="7"/>
      <c r="AE14" s="106"/>
      <c r="AF14" s="14"/>
      <c r="AG14" s="14"/>
      <c r="AH14" s="103"/>
      <c r="AI14" s="14"/>
      <c r="AJ14" s="14"/>
      <c r="AK14" s="14"/>
      <c r="AL14" s="15"/>
      <c r="AM14" s="4"/>
      <c r="AN14" s="4"/>
      <c r="AO14" s="4"/>
    </row>
    <row r="15" spans="1:41" ht="14.1" customHeight="1">
      <c r="A15" s="13"/>
      <c r="B15" s="100">
        <v>3</v>
      </c>
      <c r="C15" s="161" t="s">
        <v>483</v>
      </c>
      <c r="D15" s="101"/>
      <c r="E15" s="101"/>
      <c r="F15" s="101"/>
      <c r="G15" s="101"/>
      <c r="H15" s="102"/>
      <c r="I15" s="101"/>
      <c r="J15" s="105"/>
      <c r="K15" s="105"/>
      <c r="L15" s="106"/>
      <c r="M15" s="135"/>
      <c r="N15" s="135"/>
      <c r="O15" s="101"/>
      <c r="P15" s="101"/>
      <c r="Q15" s="101"/>
      <c r="R15" s="101"/>
      <c r="S15" s="101"/>
      <c r="T15" s="101"/>
      <c r="U15" s="105"/>
      <c r="V15" s="14"/>
      <c r="W15" s="106"/>
      <c r="X15" s="104"/>
      <c r="Y15" s="104"/>
      <c r="Z15" s="14"/>
      <c r="AA15" s="103"/>
      <c r="AB15" s="101"/>
      <c r="AC15" s="101"/>
      <c r="AD15" s="7"/>
      <c r="AE15" s="106"/>
      <c r="AF15" s="14"/>
      <c r="AG15" s="14"/>
      <c r="AH15" s="103"/>
      <c r="AI15" s="14"/>
      <c r="AJ15" s="14"/>
      <c r="AK15" s="14"/>
      <c r="AL15" s="15"/>
      <c r="AM15" s="4"/>
      <c r="AN15" s="4"/>
      <c r="AO15" s="4"/>
    </row>
    <row r="16" spans="1:41" s="7" customFormat="1" ht="14.1" customHeight="1">
      <c r="A16" s="13"/>
      <c r="B16" s="100">
        <v>4</v>
      </c>
      <c r="C16" s="161" t="s">
        <v>484</v>
      </c>
      <c r="D16" s="101"/>
      <c r="E16" s="101"/>
      <c r="F16" s="101"/>
      <c r="G16" s="101"/>
      <c r="H16" s="102"/>
      <c r="I16" s="101"/>
      <c r="J16" s="105"/>
      <c r="K16" s="105"/>
      <c r="L16" s="106"/>
      <c r="M16" s="135"/>
      <c r="N16" s="135"/>
      <c r="O16" s="101"/>
      <c r="P16" s="101"/>
      <c r="Q16" s="101"/>
      <c r="R16" s="101"/>
      <c r="S16" s="101"/>
      <c r="T16" s="101"/>
      <c r="U16" s="105"/>
      <c r="V16" s="14"/>
      <c r="W16" s="122"/>
      <c r="X16" s="124"/>
      <c r="Y16" s="124"/>
      <c r="Z16" s="125"/>
      <c r="AA16" s="125"/>
      <c r="AB16" s="120"/>
      <c r="AC16" s="120"/>
      <c r="AD16" s="117"/>
      <c r="AE16" s="122"/>
      <c r="AF16" s="14"/>
      <c r="AG16" s="119"/>
      <c r="AH16" s="103"/>
      <c r="AI16" s="14"/>
      <c r="AJ16" s="14"/>
      <c r="AK16" s="14"/>
      <c r="AL16" s="15"/>
      <c r="AM16" s="123"/>
      <c r="AN16" s="123"/>
      <c r="AO16" s="123"/>
    </row>
    <row r="17" spans="1:41" s="7" customFormat="1" ht="14.1" customHeight="1">
      <c r="A17" s="13"/>
      <c r="B17" s="100">
        <v>5</v>
      </c>
      <c r="C17" s="161" t="s">
        <v>485</v>
      </c>
      <c r="D17" s="101"/>
      <c r="E17" s="101"/>
      <c r="F17" s="101"/>
      <c r="G17" s="101"/>
      <c r="H17" s="102"/>
      <c r="I17" s="101"/>
      <c r="J17" s="105"/>
      <c r="K17" s="105"/>
      <c r="L17" s="106"/>
      <c r="M17" s="135"/>
      <c r="N17" s="135"/>
      <c r="O17" s="101"/>
      <c r="P17" s="101"/>
      <c r="Q17" s="101"/>
      <c r="R17" s="101"/>
      <c r="S17" s="101"/>
      <c r="T17" s="101"/>
      <c r="U17" s="105"/>
      <c r="V17" s="14"/>
      <c r="W17" s="122"/>
      <c r="X17" s="124"/>
      <c r="Y17" s="124"/>
      <c r="Z17" s="125"/>
      <c r="AA17" s="125"/>
      <c r="AB17" s="120"/>
      <c r="AC17" s="120"/>
      <c r="AD17" s="117"/>
      <c r="AE17" s="122"/>
      <c r="AF17" s="14"/>
      <c r="AG17" s="119"/>
      <c r="AH17" s="103"/>
      <c r="AI17" s="14"/>
      <c r="AJ17" s="14"/>
      <c r="AK17" s="14"/>
      <c r="AL17" s="15"/>
      <c r="AM17" s="123"/>
      <c r="AN17" s="123"/>
      <c r="AO17" s="123"/>
    </row>
    <row r="18" spans="1:41" s="7" customFormat="1" ht="14.1" customHeight="1">
      <c r="A18" s="13"/>
      <c r="B18" s="100"/>
      <c r="C18" s="101"/>
      <c r="D18" s="101"/>
      <c r="E18" s="101"/>
      <c r="F18" s="101"/>
      <c r="G18" s="101"/>
      <c r="H18" s="102"/>
      <c r="I18" s="101"/>
      <c r="J18" s="105"/>
      <c r="K18" s="105"/>
      <c r="L18" s="106"/>
      <c r="M18" s="135"/>
      <c r="N18" s="135"/>
      <c r="O18" s="101"/>
      <c r="P18" s="101"/>
      <c r="Q18" s="101"/>
      <c r="R18" s="101"/>
      <c r="S18" s="101"/>
      <c r="T18" s="101"/>
      <c r="U18" s="105"/>
      <c r="V18" s="14"/>
      <c r="W18" s="122"/>
      <c r="X18" s="124"/>
      <c r="Y18" s="124"/>
      <c r="Z18" s="125"/>
      <c r="AA18" s="125"/>
      <c r="AB18" s="120"/>
      <c r="AC18" s="120"/>
      <c r="AD18" s="117"/>
      <c r="AE18" s="122"/>
      <c r="AF18" s="14"/>
      <c r="AG18" s="119"/>
      <c r="AH18" s="103"/>
      <c r="AI18" s="14"/>
      <c r="AJ18" s="14"/>
      <c r="AK18" s="14"/>
      <c r="AL18" s="15"/>
      <c r="AM18" s="123"/>
      <c r="AN18" s="123"/>
      <c r="AO18" s="123"/>
    </row>
    <row r="19" spans="1:41" s="7" customFormat="1" ht="14.1" customHeight="1">
      <c r="A19" s="13"/>
      <c r="R19" s="101"/>
      <c r="S19" s="101"/>
      <c r="T19" s="101"/>
      <c r="U19" s="105"/>
      <c r="V19" s="14"/>
      <c r="W19" s="122"/>
      <c r="X19" s="124"/>
      <c r="Y19" s="124"/>
      <c r="Z19" s="125"/>
      <c r="AA19" s="125"/>
      <c r="AB19" s="120"/>
      <c r="AC19" s="120"/>
      <c r="AD19" s="117"/>
      <c r="AE19" s="122"/>
      <c r="AF19" s="14"/>
      <c r="AG19" s="119"/>
      <c r="AH19" s="103"/>
      <c r="AI19" s="14"/>
      <c r="AJ19" s="14"/>
      <c r="AK19" s="14"/>
      <c r="AL19" s="15"/>
      <c r="AM19" s="123"/>
      <c r="AN19" s="123"/>
      <c r="AO19" s="123"/>
    </row>
    <row r="20" spans="1:41" s="7" customFormat="1" ht="14.1" customHeight="1">
      <c r="A20" s="13"/>
      <c r="B20" s="100"/>
      <c r="C20" s="101"/>
      <c r="D20" s="101"/>
      <c r="E20" s="101"/>
      <c r="F20" s="101"/>
      <c r="G20" s="101"/>
      <c r="H20" s="102"/>
      <c r="I20" s="101"/>
      <c r="J20" s="105"/>
      <c r="K20" s="105"/>
      <c r="L20" s="106"/>
      <c r="M20" s="135"/>
      <c r="N20" s="135"/>
      <c r="O20" s="101"/>
      <c r="P20" s="101"/>
      <c r="Q20" s="101"/>
      <c r="R20" s="101"/>
      <c r="S20" s="101"/>
      <c r="T20" s="101"/>
      <c r="U20" s="105"/>
      <c r="V20" s="14"/>
      <c r="W20" s="122"/>
      <c r="X20" s="124"/>
      <c r="Y20" s="124"/>
      <c r="Z20" s="125"/>
      <c r="AA20" s="125"/>
      <c r="AB20" s="120"/>
      <c r="AC20" s="120"/>
      <c r="AD20" s="117"/>
      <c r="AE20" s="122"/>
      <c r="AF20" s="14"/>
      <c r="AG20" s="119"/>
      <c r="AH20" s="103"/>
      <c r="AI20" s="14"/>
      <c r="AJ20" s="14"/>
      <c r="AK20" s="14"/>
      <c r="AL20" s="15"/>
      <c r="AM20" s="123"/>
      <c r="AN20" s="123"/>
      <c r="AO20" s="123"/>
    </row>
    <row r="21" spans="1:41" ht="14.1" customHeight="1">
      <c r="A21" s="21"/>
      <c r="B21" s="22"/>
      <c r="C21" s="22" t="s">
        <v>480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3"/>
      <c r="AM21" s="4"/>
      <c r="AN21" s="4"/>
      <c r="AO21" s="4"/>
    </row>
    <row r="22" spans="1:41" ht="14.1" customHeight="1">
      <c r="A22" s="13" t="s">
        <v>28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5"/>
      <c r="AM22" s="4"/>
      <c r="AN22" s="4"/>
      <c r="AO22" s="4"/>
    </row>
    <row r="23" spans="1:41" ht="14.1" customHeight="1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5"/>
      <c r="AM23" s="4"/>
      <c r="AN23" s="4"/>
      <c r="AO23" s="4"/>
    </row>
    <row r="24" spans="1:41" ht="15.6" customHeight="1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04"/>
      <c r="AA24" s="14"/>
      <c r="AB24" s="14"/>
      <c r="AC24" s="522" t="s">
        <v>297</v>
      </c>
      <c r="AD24" s="522"/>
      <c r="AE24" s="104"/>
      <c r="AF24" s="104" t="s">
        <v>425</v>
      </c>
      <c r="AG24" s="104"/>
      <c r="AH24" s="104"/>
      <c r="AI24" s="14"/>
      <c r="AJ24" s="14"/>
      <c r="AK24" s="14"/>
      <c r="AL24" s="15"/>
      <c r="AM24" s="4"/>
      <c r="AN24" s="4"/>
      <c r="AO24" s="4"/>
    </row>
    <row r="25" spans="1:41" ht="14.1" customHeight="1">
      <c r="A25" s="13"/>
      <c r="C25" s="406"/>
      <c r="D25" s="418"/>
      <c r="J25" s="157"/>
      <c r="K25" s="14"/>
      <c r="L25" s="14"/>
      <c r="M25" s="14"/>
      <c r="N25" s="14"/>
      <c r="O25" s="10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510">
        <v>2019</v>
      </c>
      <c r="AD25" s="510"/>
      <c r="AE25" s="14"/>
      <c r="AF25" s="467" t="s">
        <v>269</v>
      </c>
      <c r="AG25" s="467"/>
      <c r="AH25" s="467"/>
      <c r="AI25" s="467"/>
      <c r="AJ25" s="467"/>
      <c r="AK25" s="14"/>
      <c r="AL25" s="15"/>
      <c r="AM25" s="4"/>
      <c r="AN25" s="4"/>
      <c r="AO25" s="4"/>
    </row>
    <row r="26" spans="1:41" ht="14.1" customHeight="1">
      <c r="A26" s="13"/>
      <c r="B26" s="419"/>
      <c r="C26" s="406"/>
      <c r="D26" s="405"/>
      <c r="E26" s="419"/>
      <c r="F26" s="419"/>
      <c r="G26" s="419"/>
      <c r="H26" s="407"/>
      <c r="I26" s="406"/>
      <c r="J26" s="156"/>
      <c r="K26" s="126"/>
      <c r="L26" s="126"/>
      <c r="M26" s="130"/>
      <c r="N26" s="7"/>
      <c r="O26" s="7"/>
      <c r="P26" s="7"/>
      <c r="Q26" s="7"/>
      <c r="R26" s="7"/>
      <c r="S26" s="466"/>
      <c r="T26" s="7"/>
      <c r="W26" s="14"/>
      <c r="X26" s="14"/>
      <c r="Y26" s="14"/>
      <c r="Z26" s="14"/>
      <c r="AA26" s="14"/>
      <c r="AB26" s="14"/>
      <c r="AC26" s="510">
        <v>2020</v>
      </c>
      <c r="AD26" s="510"/>
      <c r="AE26" s="14"/>
      <c r="AF26" s="511" t="s">
        <v>435</v>
      </c>
      <c r="AG26" s="511"/>
      <c r="AH26" s="511"/>
      <c r="AI26" s="511"/>
      <c r="AJ26" s="511"/>
      <c r="AK26" s="14"/>
      <c r="AL26" s="15"/>
      <c r="AM26" s="4"/>
      <c r="AN26" s="4"/>
      <c r="AO26" s="4"/>
    </row>
    <row r="27" spans="1:41" ht="14.1" customHeight="1">
      <c r="A27" s="13"/>
      <c r="J27" s="156"/>
      <c r="K27" s="126"/>
      <c r="L27" s="126"/>
      <c r="M27" s="130"/>
      <c r="N27" s="7"/>
      <c r="O27" s="7"/>
      <c r="P27" s="7"/>
      <c r="Q27" s="7"/>
      <c r="R27" s="7"/>
      <c r="S27" s="466"/>
      <c r="T27" s="7"/>
      <c r="W27" s="14"/>
      <c r="X27" s="14"/>
      <c r="Y27" s="14"/>
      <c r="Z27" s="14"/>
      <c r="AA27" s="14"/>
      <c r="AB27" s="14"/>
      <c r="AC27" s="510">
        <v>2021</v>
      </c>
      <c r="AD27" s="510"/>
      <c r="AE27" s="14"/>
      <c r="AF27" s="511" t="s">
        <v>270</v>
      </c>
      <c r="AG27" s="511"/>
      <c r="AH27" s="511"/>
      <c r="AI27" s="511"/>
      <c r="AJ27" s="511"/>
      <c r="AK27" s="14"/>
      <c r="AL27" s="15"/>
      <c r="AM27" s="4"/>
      <c r="AN27" s="4"/>
      <c r="AO27" s="4"/>
    </row>
    <row r="28" spans="1:41" ht="14.1" customHeight="1">
      <c r="A28" s="13"/>
      <c r="B28" s="419"/>
      <c r="C28" s="406"/>
      <c r="D28" s="405"/>
      <c r="E28" s="419"/>
      <c r="F28" s="419"/>
      <c r="G28" s="419"/>
      <c r="H28" s="419"/>
      <c r="I28" s="499"/>
      <c r="J28" s="156"/>
      <c r="K28" s="126"/>
      <c r="L28" s="126"/>
      <c r="M28" s="126"/>
      <c r="N28" s="7"/>
      <c r="O28" s="7"/>
      <c r="P28" s="7"/>
      <c r="Q28" s="7"/>
      <c r="R28" s="7"/>
      <c r="S28" s="507"/>
      <c r="T28" s="7"/>
      <c r="W28" s="14"/>
      <c r="X28" s="14"/>
      <c r="Y28" s="14"/>
      <c r="Z28" s="14"/>
      <c r="AA28" s="14"/>
      <c r="AB28" s="14"/>
      <c r="AC28" s="510">
        <v>2022</v>
      </c>
      <c r="AD28" s="510"/>
      <c r="AE28" s="14"/>
      <c r="AF28" s="511" t="s">
        <v>436</v>
      </c>
      <c r="AG28" s="511"/>
      <c r="AH28" s="511"/>
      <c r="AI28" s="511"/>
      <c r="AJ28" s="511"/>
      <c r="AK28" s="14"/>
      <c r="AL28" s="15"/>
      <c r="AM28" s="4"/>
      <c r="AN28" s="4"/>
      <c r="AO28" s="4"/>
    </row>
    <row r="29" spans="1:41" ht="14.1" customHeight="1">
      <c r="A29" s="13"/>
      <c r="C29" s="406"/>
      <c r="D29" s="418"/>
      <c r="E29" s="470">
        <v>1</v>
      </c>
      <c r="F29" s="470">
        <v>5</v>
      </c>
      <c r="G29" s="470">
        <v>4</v>
      </c>
      <c r="H29" s="470">
        <v>2</v>
      </c>
      <c r="I29" s="500">
        <v>3</v>
      </c>
      <c r="J29" s="470">
        <v>4</v>
      </c>
      <c r="K29" s="470">
        <v>2</v>
      </c>
      <c r="L29" s="470">
        <v>3</v>
      </c>
      <c r="M29" s="470">
        <v>5</v>
      </c>
      <c r="N29" s="470">
        <v>1</v>
      </c>
      <c r="O29" s="7"/>
      <c r="P29" s="7"/>
      <c r="Q29" s="7"/>
      <c r="R29" s="7"/>
      <c r="S29" s="507"/>
      <c r="T29" s="7"/>
      <c r="W29" s="14"/>
      <c r="X29" s="14"/>
      <c r="Y29" s="14"/>
      <c r="Z29" s="14"/>
      <c r="AA29" s="14"/>
      <c r="AB29" s="14"/>
      <c r="AC29" s="510">
        <v>2023</v>
      </c>
      <c r="AD29" s="510"/>
      <c r="AE29" s="14"/>
      <c r="AF29" s="511" t="s">
        <v>269</v>
      </c>
      <c r="AG29" s="511"/>
      <c r="AH29" s="511"/>
      <c r="AI29" s="511"/>
      <c r="AJ29" s="511"/>
      <c r="AK29" s="14"/>
      <c r="AL29" s="15"/>
      <c r="AM29" s="4"/>
      <c r="AN29" s="4"/>
      <c r="AO29" s="4"/>
    </row>
    <row r="30" spans="1:41" ht="14.1" customHeight="1" thickBot="1">
      <c r="A30" s="13"/>
      <c r="B30" s="419"/>
      <c r="C30" s="406"/>
      <c r="D30" s="405"/>
      <c r="E30" s="404" t="s">
        <v>287</v>
      </c>
      <c r="F30" s="419"/>
      <c r="G30" s="419"/>
      <c r="H30" s="419"/>
      <c r="I30" s="499"/>
      <c r="J30" s="404" t="s">
        <v>288</v>
      </c>
      <c r="K30" s="126"/>
      <c r="L30" s="126"/>
      <c r="M30" s="126"/>
      <c r="N30" s="7"/>
      <c r="O30" s="7"/>
      <c r="P30" s="7"/>
      <c r="Q30" s="7"/>
      <c r="R30" s="7"/>
      <c r="S30" s="507"/>
      <c r="T30" s="7"/>
      <c r="W30" s="14"/>
      <c r="X30" s="14"/>
      <c r="Y30" s="14"/>
      <c r="Z30" s="14"/>
      <c r="AA30" s="14"/>
      <c r="AB30" s="14"/>
      <c r="AC30" s="510"/>
      <c r="AD30" s="510"/>
      <c r="AE30" s="14"/>
      <c r="AF30" s="14"/>
      <c r="AG30" s="14"/>
      <c r="AH30" s="14"/>
      <c r="AI30" s="14"/>
      <c r="AJ30" s="14"/>
      <c r="AK30" s="14"/>
      <c r="AL30" s="15"/>
      <c r="AM30" s="4"/>
      <c r="AN30" s="4"/>
      <c r="AO30" s="4"/>
    </row>
    <row r="31" spans="1:41" ht="14.1" customHeight="1">
      <c r="A31" s="13"/>
      <c r="C31" s="406"/>
      <c r="D31" s="420"/>
      <c r="E31" s="470">
        <v>1</v>
      </c>
      <c r="F31" s="470">
        <v>3</v>
      </c>
      <c r="G31" s="470">
        <v>2</v>
      </c>
      <c r="H31" s="470">
        <v>4</v>
      </c>
      <c r="I31" s="500">
        <v>5</v>
      </c>
      <c r="J31" s="471">
        <v>4</v>
      </c>
      <c r="K31" s="471">
        <v>3</v>
      </c>
      <c r="L31" s="471">
        <v>5</v>
      </c>
      <c r="M31" s="471">
        <v>1</v>
      </c>
      <c r="N31" s="471">
        <v>2</v>
      </c>
      <c r="O31" s="104"/>
      <c r="P31" s="14"/>
      <c r="Q31" s="14"/>
      <c r="R31" s="14"/>
      <c r="S31" s="507"/>
      <c r="T31" s="473" t="s">
        <v>488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474"/>
      <c r="AM31" s="4"/>
      <c r="AN31" s="4"/>
      <c r="AO31" s="4"/>
    </row>
    <row r="32" spans="1:41" ht="14.1" customHeight="1">
      <c r="A32" s="13"/>
      <c r="B32" s="7"/>
      <c r="C32" s="7"/>
      <c r="E32" s="406" t="s">
        <v>285</v>
      </c>
      <c r="F32" s="7"/>
      <c r="G32" s="7"/>
      <c r="H32" s="7"/>
      <c r="I32" s="501"/>
      <c r="J32" s="404" t="s">
        <v>286</v>
      </c>
      <c r="K32" s="7"/>
      <c r="L32" s="7"/>
      <c r="M32" s="7"/>
      <c r="N32" s="104"/>
      <c r="O32" s="104"/>
      <c r="P32" s="14"/>
      <c r="Q32" s="14"/>
      <c r="R32" s="14"/>
      <c r="S32" s="507"/>
      <c r="T32" s="13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5"/>
      <c r="AM32" s="4"/>
      <c r="AN32" s="4"/>
      <c r="AO32" s="4"/>
    </row>
    <row r="33" spans="1:41" ht="14.1" customHeight="1">
      <c r="A33" s="13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04"/>
      <c r="O33" s="104"/>
      <c r="P33" s="14"/>
      <c r="Q33" s="14"/>
      <c r="R33" s="14"/>
      <c r="S33" s="14"/>
      <c r="T33" s="13" t="s">
        <v>489</v>
      </c>
      <c r="U33" s="14"/>
      <c r="V33" s="14"/>
      <c r="W33" s="14"/>
      <c r="X33" s="14"/>
      <c r="Y33" s="14"/>
      <c r="Z33" s="475" t="s">
        <v>490</v>
      </c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5"/>
      <c r="AM33" s="4"/>
      <c r="AN33" s="4"/>
      <c r="AO33" s="4"/>
    </row>
    <row r="34" spans="1:41" ht="14.1" customHeight="1">
      <c r="A34" s="13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04"/>
      <c r="O34" s="104"/>
      <c r="P34" s="14"/>
      <c r="Q34" s="14"/>
      <c r="R34" s="14"/>
      <c r="S34" s="14"/>
      <c r="T34" s="13" t="s">
        <v>491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5"/>
      <c r="AM34" s="4"/>
      <c r="AN34" s="4"/>
      <c r="AO34" s="4"/>
    </row>
    <row r="35" spans="1:41" ht="14.1" customHeight="1">
      <c r="A35" s="13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04"/>
      <c r="O35" s="104"/>
      <c r="P35" s="14"/>
      <c r="Q35" s="14"/>
      <c r="R35" s="14"/>
      <c r="S35" s="14"/>
      <c r="T35" s="476" t="s">
        <v>492</v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5"/>
      <c r="AM35" s="4"/>
      <c r="AN35" s="4"/>
      <c r="AO35" s="4"/>
    </row>
    <row r="36" spans="1:41" ht="14.1" customHeight="1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04"/>
      <c r="O36" s="104"/>
      <c r="P36" s="14"/>
      <c r="Q36" s="14"/>
      <c r="R36" s="14"/>
      <c r="S36" s="507"/>
      <c r="T36" s="13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5"/>
      <c r="AM36" s="4"/>
      <c r="AN36" s="4"/>
      <c r="AO36" s="4"/>
    </row>
    <row r="37" spans="1:41" ht="14.1" customHeight="1">
      <c r="A37" s="1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04"/>
      <c r="O37" s="104"/>
      <c r="P37" s="14"/>
      <c r="Q37" s="14"/>
      <c r="R37" s="14"/>
      <c r="S37" s="507"/>
      <c r="T37" s="477" t="s">
        <v>493</v>
      </c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5"/>
      <c r="AM37" s="4"/>
      <c r="AN37" s="4"/>
      <c r="AO37" s="4"/>
    </row>
    <row r="38" spans="1:41" ht="14.1" customHeight="1">
      <c r="A38" s="13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04"/>
      <c r="O38" s="104"/>
      <c r="P38" s="14"/>
      <c r="Q38" s="14"/>
      <c r="R38" s="14"/>
      <c r="S38" s="507"/>
      <c r="T38" s="13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5"/>
      <c r="AM38" s="4"/>
      <c r="AN38" s="4"/>
      <c r="AO38" s="4"/>
    </row>
    <row r="39" spans="1:41" ht="14.1" customHeight="1">
      <c r="A39" s="13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507"/>
      <c r="T39" s="476" t="s">
        <v>494</v>
      </c>
      <c r="U39" s="7"/>
      <c r="V39" s="7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5"/>
      <c r="AM39" s="4"/>
      <c r="AN39" s="4"/>
      <c r="AO39" s="4"/>
    </row>
    <row r="40" spans="1:41" ht="14.1" customHeight="1">
      <c r="A40" s="13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4"/>
      <c r="O40" s="7"/>
      <c r="P40" s="101"/>
      <c r="Q40" s="14"/>
      <c r="R40" s="14"/>
      <c r="S40" s="507"/>
      <c r="T40" s="476" t="s">
        <v>495</v>
      </c>
      <c r="U40" s="101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5"/>
      <c r="AM40" s="4"/>
      <c r="AN40" s="4"/>
      <c r="AO40" s="4"/>
    </row>
    <row r="41" spans="1:41" ht="14.1" customHeight="1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507"/>
      <c r="T41" s="476" t="s">
        <v>496</v>
      </c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5"/>
      <c r="AM41" s="4"/>
      <c r="AN41" s="4"/>
      <c r="AO41" s="4"/>
    </row>
    <row r="42" spans="1:41" ht="14.1" customHeight="1" thickBot="1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478" t="s">
        <v>497</v>
      </c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8"/>
      <c r="AM42" s="4"/>
      <c r="AN42" s="4"/>
      <c r="AO42" s="4"/>
    </row>
    <row r="43" spans="1:41" ht="14.1" customHeight="1">
      <c r="A43" s="14" t="s">
        <v>22</v>
      </c>
      <c r="B43" s="9"/>
      <c r="C43" s="9"/>
      <c r="D43" s="9"/>
      <c r="E43" s="9"/>
      <c r="F43" s="9"/>
      <c r="G43" s="9"/>
      <c r="H43" s="9"/>
      <c r="I43" s="9"/>
      <c r="J43" s="479"/>
      <c r="K43" s="9"/>
      <c r="L43" s="9" t="s">
        <v>266</v>
      </c>
      <c r="M43" s="9"/>
      <c r="N43" s="9"/>
      <c r="O43" s="9"/>
      <c r="P43" s="9"/>
      <c r="Q43" s="9"/>
      <c r="R43" s="9"/>
      <c r="S43" s="9"/>
      <c r="T43" s="9" t="s">
        <v>267</v>
      </c>
      <c r="U43" s="9"/>
      <c r="V43" s="9"/>
      <c r="W43" s="9"/>
      <c r="X43" s="9"/>
      <c r="Y43" s="9"/>
      <c r="Z43" s="9"/>
      <c r="AA43" s="480"/>
      <c r="AB43" s="480"/>
      <c r="AC43" s="480"/>
      <c r="AD43" s="480"/>
      <c r="AE43" s="480"/>
      <c r="AF43" s="480"/>
      <c r="AG43" s="14"/>
      <c r="AH43" s="14"/>
      <c r="AI43" s="14"/>
      <c r="AJ43" s="14"/>
      <c r="AK43" s="14"/>
      <c r="AL43" s="15"/>
      <c r="AM43" s="4"/>
      <c r="AN43" s="4"/>
      <c r="AO43" s="4"/>
    </row>
    <row r="44" spans="1:41" ht="14.1" customHeight="1">
      <c r="A44" s="481"/>
      <c r="B44" s="480"/>
      <c r="C44" s="480"/>
      <c r="D44" s="480"/>
      <c r="E44" s="480"/>
      <c r="F44" s="480"/>
      <c r="G44" s="480"/>
      <c r="H44" s="480"/>
      <c r="I44" s="480"/>
      <c r="J44" s="480"/>
      <c r="K44" s="480"/>
      <c r="L44" s="480"/>
      <c r="M44" s="480"/>
      <c r="N44" s="480"/>
      <c r="O44" s="480"/>
      <c r="P44" s="480"/>
      <c r="Q44" s="480"/>
      <c r="R44" s="480"/>
      <c r="S44" s="480"/>
      <c r="T44" s="9"/>
      <c r="U44" s="480"/>
      <c r="V44" s="480"/>
      <c r="W44" s="480"/>
      <c r="X44" s="480"/>
      <c r="Y44" s="480"/>
      <c r="Z44" s="480"/>
      <c r="AA44" s="480"/>
      <c r="AB44" s="480"/>
      <c r="AC44" s="480"/>
      <c r="AD44" s="480"/>
      <c r="AE44" s="480"/>
      <c r="AF44" s="480"/>
      <c r="AG44" s="14"/>
      <c r="AH44" s="14"/>
      <c r="AI44" s="14"/>
      <c r="AJ44" s="14"/>
      <c r="AK44" s="14"/>
      <c r="AL44" s="15"/>
      <c r="AM44" s="4"/>
      <c r="AN44" s="4"/>
      <c r="AO44" s="4"/>
    </row>
    <row r="45" spans="1:41" s="6" customFormat="1" ht="18" thickBot="1">
      <c r="A45" s="154" t="s">
        <v>281</v>
      </c>
      <c r="B45" s="11"/>
      <c r="C45" s="9"/>
      <c r="D45" s="9"/>
      <c r="E45" s="9"/>
      <c r="F45" s="9"/>
      <c r="G45" s="9"/>
      <c r="H45" s="9"/>
      <c r="I45" s="11"/>
      <c r="J45" s="11"/>
      <c r="K45" s="11"/>
      <c r="L45" s="9"/>
      <c r="M45" s="9"/>
      <c r="N45" s="9"/>
      <c r="O45" s="9"/>
      <c r="P45" s="9"/>
      <c r="Q45" s="9"/>
      <c r="R45" s="9"/>
      <c r="S45" s="9"/>
      <c r="T45" s="9" t="s">
        <v>293</v>
      </c>
      <c r="U45" s="9"/>
      <c r="V45" s="9"/>
      <c r="W45" s="9"/>
      <c r="X45" s="9"/>
      <c r="Y45" s="16"/>
      <c r="Z45" s="16"/>
      <c r="AA45" s="9"/>
      <c r="AB45" s="9"/>
      <c r="AC45" s="9"/>
      <c r="AD45" s="9"/>
      <c r="AE45" s="9"/>
      <c r="AF45" s="9"/>
      <c r="AG45" s="16"/>
      <c r="AH45" s="16"/>
      <c r="AI45" s="16"/>
      <c r="AJ45" s="16"/>
      <c r="AK45" s="16"/>
      <c r="AL45" s="17"/>
      <c r="AM45" s="5"/>
      <c r="AN45" s="5"/>
      <c r="AO45" s="5"/>
    </row>
    <row r="46" spans="1:41" ht="14.1" customHeight="1">
      <c r="A46" s="18" t="s">
        <v>25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20"/>
      <c r="T46" s="409" t="s">
        <v>25</v>
      </c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20"/>
      <c r="AM46" s="4"/>
      <c r="AN46" s="4"/>
      <c r="AO46" s="4"/>
    </row>
    <row r="47" spans="1:41" ht="14.1" customHeight="1">
      <c r="A47" s="116" t="s">
        <v>433</v>
      </c>
      <c r="B47" s="148"/>
      <c r="C47" s="148" t="s">
        <v>498</v>
      </c>
      <c r="D47" s="148"/>
      <c r="E47" s="148"/>
      <c r="F47" s="148"/>
      <c r="G47" s="148" t="s">
        <v>21</v>
      </c>
      <c r="H47" s="148"/>
      <c r="I47" s="148"/>
      <c r="J47" s="148"/>
      <c r="K47" s="148"/>
      <c r="L47" s="148" t="s">
        <v>23</v>
      </c>
      <c r="M47" s="148"/>
      <c r="N47" s="148"/>
      <c r="O47" s="148"/>
      <c r="P47" s="148"/>
      <c r="Q47" s="24"/>
      <c r="R47" s="24"/>
      <c r="S47" s="25"/>
      <c r="T47" s="109" t="s">
        <v>235</v>
      </c>
      <c r="U47" s="109"/>
      <c r="V47" s="109"/>
      <c r="W47" s="109"/>
      <c r="X47" s="482"/>
      <c r="Y47" s="482"/>
      <c r="Z47" s="482"/>
      <c r="AA47" s="482"/>
      <c r="AB47" s="482"/>
      <c r="AC47" s="482"/>
      <c r="AD47" s="482"/>
      <c r="AE47" s="482"/>
      <c r="AF47" s="482"/>
      <c r="AG47" s="482"/>
      <c r="AH47" s="482"/>
      <c r="AI47" s="482"/>
      <c r="AJ47" s="482"/>
      <c r="AK47" s="482"/>
      <c r="AL47" s="483"/>
      <c r="AM47" s="4"/>
      <c r="AN47" s="4"/>
      <c r="AO47" s="4"/>
    </row>
    <row r="48" spans="1:41" ht="14.1" customHeight="1">
      <c r="A48" s="411" t="s">
        <v>11</v>
      </c>
      <c r="B48" s="22"/>
      <c r="C48" s="22" t="s">
        <v>499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3"/>
      <c r="T48" s="482"/>
      <c r="AG48" t="s">
        <v>14</v>
      </c>
      <c r="AJ48" t="s">
        <v>310</v>
      </c>
      <c r="AK48" s="482"/>
      <c r="AL48" s="483"/>
      <c r="AM48" s="4"/>
      <c r="AN48" s="4"/>
      <c r="AO48" s="4"/>
    </row>
    <row r="49" spans="1:41" ht="14.1" customHeight="1">
      <c r="A49" s="115" t="s">
        <v>12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5"/>
      <c r="T49" s="482"/>
      <c r="U49" s="482" t="s">
        <v>500</v>
      </c>
      <c r="V49" s="482"/>
      <c r="W49" s="482"/>
      <c r="X49" s="482"/>
      <c r="Y49" s="482"/>
      <c r="Z49" s="482"/>
      <c r="AA49" s="482"/>
      <c r="AB49" s="112"/>
      <c r="AC49" s="482"/>
      <c r="AD49" s="482"/>
      <c r="AE49" s="482"/>
      <c r="AF49" s="482"/>
      <c r="AG49" s="484"/>
      <c r="AH49" s="485"/>
      <c r="AI49" s="482"/>
      <c r="AJ49" s="484"/>
      <c r="AK49" s="485"/>
      <c r="AL49" s="483"/>
      <c r="AM49" s="4"/>
      <c r="AN49" s="4"/>
      <c r="AO49" s="4"/>
    </row>
    <row r="50" spans="1:41" ht="14.1" customHeight="1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3"/>
      <c r="T50" s="482"/>
      <c r="U50" s="482"/>
      <c r="V50" s="482"/>
      <c r="W50" s="482"/>
      <c r="X50" s="482"/>
      <c r="Y50" s="482" t="s">
        <v>501</v>
      </c>
      <c r="Z50" s="482"/>
      <c r="AA50" s="482"/>
      <c r="AB50" s="117"/>
      <c r="AC50" s="482"/>
      <c r="AD50" s="482"/>
      <c r="AE50" s="482"/>
      <c r="AF50" s="482"/>
      <c r="AG50" s="484"/>
      <c r="AH50" s="485"/>
      <c r="AI50" s="482"/>
      <c r="AJ50" s="484"/>
      <c r="AK50" s="485"/>
      <c r="AL50" s="483"/>
      <c r="AM50" s="4"/>
      <c r="AN50" s="4"/>
      <c r="AO50" s="4"/>
    </row>
    <row r="51" spans="1:41" ht="14.1" customHeight="1">
      <c r="A51" s="115" t="s">
        <v>20</v>
      </c>
      <c r="B51" s="14"/>
      <c r="C51" s="14" t="s">
        <v>314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 t="s">
        <v>14</v>
      </c>
      <c r="P51" s="14"/>
      <c r="Q51" s="14"/>
      <c r="R51" s="14" t="s">
        <v>24</v>
      </c>
      <c r="S51" s="15"/>
      <c r="T51" s="109"/>
      <c r="U51" s="482" t="s">
        <v>502</v>
      </c>
      <c r="V51" s="482"/>
      <c r="W51" s="109"/>
      <c r="X51" s="482"/>
      <c r="Y51" s="482"/>
      <c r="Z51" s="482"/>
      <c r="AA51" s="482"/>
      <c r="AB51" s="486" t="s">
        <v>503</v>
      </c>
      <c r="AC51" s="486"/>
      <c r="AD51" s="482"/>
      <c r="AE51" s="482"/>
      <c r="AF51" s="482"/>
      <c r="AG51" s="484"/>
      <c r="AH51" s="485"/>
      <c r="AI51" s="482"/>
      <c r="AJ51" s="484"/>
      <c r="AK51" s="485"/>
      <c r="AL51" s="483"/>
      <c r="AM51" s="4"/>
      <c r="AN51" s="4"/>
      <c r="AO51" s="4"/>
    </row>
    <row r="52" spans="1:41" ht="14.1" customHeight="1">
      <c r="A52" s="13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482"/>
      <c r="U52" s="109"/>
      <c r="V52" s="482"/>
      <c r="W52" s="482"/>
      <c r="X52" s="482"/>
      <c r="Y52" s="482"/>
      <c r="Z52" s="482"/>
      <c r="AA52" s="482"/>
      <c r="AB52" s="487" t="s">
        <v>504</v>
      </c>
      <c r="AC52" s="486"/>
      <c r="AD52" s="482"/>
      <c r="AE52" s="482"/>
      <c r="AF52" s="482"/>
      <c r="AG52" s="484"/>
      <c r="AH52" s="485"/>
      <c r="AI52" s="482"/>
      <c r="AJ52" s="484"/>
      <c r="AK52" s="485"/>
      <c r="AL52" s="483"/>
      <c r="AM52" s="4"/>
      <c r="AN52" s="4"/>
      <c r="AO52" s="4"/>
    </row>
    <row r="53" spans="1:41" ht="14.1" customHeight="1">
      <c r="A53" s="115" t="s">
        <v>13</v>
      </c>
      <c r="B53" s="14"/>
      <c r="C53" s="14"/>
      <c r="D53" s="14"/>
      <c r="E53" s="14"/>
      <c r="F53" s="14"/>
      <c r="G53" s="14" t="s">
        <v>16</v>
      </c>
      <c r="H53" s="14"/>
      <c r="I53" s="14"/>
      <c r="J53" s="14" t="s">
        <v>15</v>
      </c>
      <c r="K53" s="14"/>
      <c r="L53" s="14"/>
      <c r="M53" s="14"/>
      <c r="N53" s="14"/>
      <c r="O53" s="14" t="s">
        <v>14</v>
      </c>
      <c r="P53" s="14"/>
      <c r="Q53" s="14"/>
      <c r="R53" s="14" t="s">
        <v>24</v>
      </c>
      <c r="S53" s="15"/>
      <c r="T53" s="482"/>
      <c r="U53" s="482" t="s">
        <v>315</v>
      </c>
      <c r="V53" s="482"/>
      <c r="W53" s="482"/>
      <c r="X53" s="482"/>
      <c r="Y53" s="482"/>
      <c r="Z53" s="482"/>
      <c r="AA53" s="482"/>
      <c r="AB53" s="117"/>
      <c r="AC53" s="482"/>
      <c r="AD53" s="482"/>
      <c r="AE53" s="482"/>
      <c r="AF53" s="482"/>
      <c r="AG53" s="484"/>
      <c r="AH53" s="485"/>
      <c r="AI53" s="482"/>
      <c r="AJ53" s="484"/>
      <c r="AK53" s="485"/>
      <c r="AL53" s="483"/>
      <c r="AM53" s="4"/>
      <c r="AN53" s="4"/>
      <c r="AO53" s="4"/>
    </row>
    <row r="54" spans="1:41" ht="14.1" customHeight="1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5"/>
      <c r="T54" s="482"/>
      <c r="U54" s="109"/>
      <c r="V54" s="482"/>
      <c r="W54" s="109"/>
      <c r="X54" s="482"/>
      <c r="Y54" s="482"/>
      <c r="Z54" s="482"/>
      <c r="AA54" s="482"/>
      <c r="AB54" s="482"/>
      <c r="AC54" s="482"/>
      <c r="AD54" s="482"/>
      <c r="AE54" s="482"/>
      <c r="AF54" s="482"/>
      <c r="AG54" s="482"/>
      <c r="AH54" s="482"/>
      <c r="AI54" s="482"/>
      <c r="AJ54" s="482"/>
      <c r="AK54" s="482"/>
      <c r="AL54" s="483"/>
      <c r="AM54" s="4"/>
      <c r="AN54" s="4"/>
      <c r="AO54" s="4"/>
    </row>
    <row r="55" spans="1:41" ht="14.1" customHeight="1">
      <c r="A55" s="412" t="s">
        <v>442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5"/>
      <c r="T55" s="482"/>
      <c r="U55" s="482" t="s">
        <v>316</v>
      </c>
      <c r="V55" s="118"/>
      <c r="W55" s="482"/>
      <c r="X55" s="482"/>
      <c r="Y55" s="482"/>
      <c r="Z55" s="482"/>
      <c r="AA55" s="482"/>
      <c r="AB55" s="117"/>
      <c r="AC55" s="482"/>
      <c r="AD55" s="482"/>
      <c r="AE55" s="482"/>
      <c r="AF55" s="482"/>
      <c r="AG55" s="484"/>
      <c r="AH55" s="485"/>
      <c r="AI55" s="482"/>
      <c r="AJ55" s="484"/>
      <c r="AK55" s="485"/>
      <c r="AL55" s="483"/>
      <c r="AM55" s="4"/>
      <c r="AN55" s="4"/>
      <c r="AO55" s="4"/>
    </row>
    <row r="56" spans="1:41" ht="14.1" customHeight="1">
      <c r="A56" s="131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482"/>
      <c r="U56" s="482"/>
      <c r="V56" s="118"/>
      <c r="W56" s="482"/>
      <c r="X56" s="482"/>
      <c r="Y56" s="482"/>
      <c r="Z56" s="482"/>
      <c r="AA56" s="482"/>
      <c r="AB56" s="482"/>
      <c r="AC56" s="482"/>
      <c r="AD56" s="482"/>
      <c r="AE56" s="482"/>
      <c r="AF56" s="482"/>
      <c r="AG56" s="482"/>
      <c r="AH56" s="482"/>
      <c r="AI56" s="482"/>
      <c r="AJ56" s="482"/>
      <c r="AK56" s="482"/>
      <c r="AL56" s="483"/>
      <c r="AM56" s="4"/>
      <c r="AN56" s="4"/>
      <c r="AO56" s="4"/>
    </row>
    <row r="57" spans="1:41" ht="14.1" customHeight="1">
      <c r="A57" s="115" t="s">
        <v>17</v>
      </c>
      <c r="B57" s="14"/>
      <c r="C57" s="14"/>
      <c r="D57" s="14"/>
      <c r="E57" s="14"/>
      <c r="F57" s="14"/>
      <c r="G57" s="14" t="s">
        <v>16</v>
      </c>
      <c r="H57" s="14"/>
      <c r="I57" s="14"/>
      <c r="J57" s="14" t="s">
        <v>15</v>
      </c>
      <c r="K57" s="14"/>
      <c r="L57" s="14"/>
      <c r="M57" s="14"/>
      <c r="N57" s="14"/>
      <c r="O57" s="14" t="s">
        <v>14</v>
      </c>
      <c r="P57" s="14"/>
      <c r="Q57" s="14"/>
      <c r="R57" s="14" t="s">
        <v>24</v>
      </c>
      <c r="S57" s="15"/>
      <c r="T57" s="109"/>
      <c r="U57" s="482" t="s">
        <v>317</v>
      </c>
      <c r="V57" s="118"/>
      <c r="W57" s="482"/>
      <c r="X57" s="482"/>
      <c r="Y57" s="482"/>
      <c r="Z57" s="482"/>
      <c r="AA57" s="482"/>
      <c r="AB57" s="482"/>
      <c r="AC57" s="482"/>
      <c r="AD57" s="482"/>
      <c r="AE57" s="482"/>
      <c r="AF57" s="482"/>
      <c r="AG57" s="484"/>
      <c r="AH57" s="485"/>
      <c r="AI57" s="482"/>
      <c r="AJ57" s="484"/>
      <c r="AK57" s="485"/>
      <c r="AL57" s="483"/>
      <c r="AM57" s="4"/>
      <c r="AN57" s="4"/>
      <c r="AO57" s="4"/>
    </row>
    <row r="58" spans="1:41" ht="14.1" customHeight="1">
      <c r="A58" s="408" t="s">
        <v>426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5"/>
      <c r="T58" s="482"/>
      <c r="U58" s="482"/>
      <c r="V58" s="488" t="s">
        <v>505</v>
      </c>
      <c r="W58" s="482"/>
      <c r="X58" s="482"/>
      <c r="Y58" s="482"/>
      <c r="Z58" s="482"/>
      <c r="AA58" s="482"/>
      <c r="AB58" s="482"/>
      <c r="AC58" s="482"/>
      <c r="AD58" s="482"/>
      <c r="AE58" s="482"/>
      <c r="AF58" s="482"/>
      <c r="AG58" s="482"/>
      <c r="AH58" s="482"/>
      <c r="AI58" s="482"/>
      <c r="AJ58" s="482"/>
      <c r="AK58" s="482"/>
      <c r="AL58" s="483"/>
      <c r="AM58" s="4"/>
      <c r="AN58" s="4"/>
      <c r="AO58" s="4"/>
    </row>
    <row r="59" spans="1:41" ht="14.1" customHeight="1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5"/>
      <c r="T59" s="482"/>
      <c r="U59" s="482"/>
      <c r="V59" s="482"/>
      <c r="W59" s="482"/>
      <c r="X59" s="482"/>
      <c r="Y59" s="482"/>
      <c r="Z59" s="482"/>
      <c r="AA59" s="482"/>
      <c r="AB59" s="482"/>
      <c r="AC59" s="482"/>
      <c r="AD59" s="482"/>
      <c r="AE59" s="482"/>
      <c r="AF59" s="482"/>
      <c r="AG59" s="127"/>
      <c r="AH59" s="482"/>
      <c r="AI59" s="482"/>
      <c r="AJ59" s="482"/>
      <c r="AK59" s="482"/>
      <c r="AL59" s="483"/>
      <c r="AM59" s="4"/>
      <c r="AN59" s="4"/>
      <c r="AO59" s="4"/>
    </row>
    <row r="60" spans="1:41" ht="14.1" customHeight="1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5"/>
      <c r="T60" s="482"/>
      <c r="U60" s="109"/>
      <c r="V60" s="482"/>
      <c r="W60" s="482"/>
      <c r="X60" s="482"/>
      <c r="Y60" s="482"/>
      <c r="Z60" s="482"/>
      <c r="AA60" s="482"/>
      <c r="AB60" s="482"/>
      <c r="AC60" s="482"/>
      <c r="AD60" s="482"/>
      <c r="AE60" s="482"/>
      <c r="AF60" s="482"/>
      <c r="AG60" s="482"/>
      <c r="AH60" s="482"/>
      <c r="AI60" s="482"/>
      <c r="AJ60" s="482"/>
      <c r="AK60" s="482"/>
      <c r="AL60" s="483"/>
      <c r="AM60" s="4"/>
      <c r="AN60" s="4"/>
      <c r="AO60" s="4"/>
    </row>
    <row r="61" spans="1:41" ht="14.1" customHeight="1">
      <c r="A61" s="1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5"/>
      <c r="T61" s="482"/>
      <c r="U61" s="482"/>
      <c r="V61" s="482"/>
      <c r="W61" s="482"/>
      <c r="X61" s="482"/>
      <c r="Y61" s="482"/>
      <c r="Z61" s="482"/>
      <c r="AA61" s="482"/>
      <c r="AB61" s="482"/>
      <c r="AC61" s="482"/>
      <c r="AD61" s="482"/>
      <c r="AE61" s="482"/>
      <c r="AF61" s="482"/>
      <c r="AG61" s="482"/>
      <c r="AH61" s="482"/>
      <c r="AI61" s="482"/>
      <c r="AJ61" s="482"/>
      <c r="AK61" s="482"/>
      <c r="AL61" s="483"/>
      <c r="AM61" s="4"/>
      <c r="AN61" s="4"/>
      <c r="AO61" s="4"/>
    </row>
    <row r="62" spans="1:41" ht="14.1" customHeight="1">
      <c r="A62" s="13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5"/>
      <c r="T62" s="482"/>
      <c r="U62" s="109"/>
      <c r="V62" s="482"/>
      <c r="W62" s="482"/>
      <c r="X62" s="482"/>
      <c r="Y62" s="482"/>
      <c r="Z62" s="482"/>
      <c r="AA62" s="482"/>
      <c r="AB62" s="482"/>
      <c r="AC62" s="482"/>
      <c r="AD62" s="482"/>
      <c r="AE62" s="482"/>
      <c r="AF62" s="482"/>
      <c r="AG62" s="482"/>
      <c r="AH62" s="482"/>
      <c r="AI62" s="482"/>
      <c r="AJ62" s="482"/>
      <c r="AK62" s="482"/>
      <c r="AL62" s="483"/>
      <c r="AM62" s="4"/>
      <c r="AN62" s="4"/>
      <c r="AO62" s="4"/>
    </row>
    <row r="63" spans="1:41" ht="14.1" customHeight="1">
      <c r="A63" s="13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22"/>
      <c r="S63" s="15"/>
      <c r="T63" s="482"/>
      <c r="U63" s="109"/>
      <c r="V63" s="482"/>
      <c r="W63" s="482"/>
      <c r="X63" s="482"/>
      <c r="Y63" s="482"/>
      <c r="Z63" s="482"/>
      <c r="AA63" s="482"/>
      <c r="AB63" s="482"/>
      <c r="AC63" s="482"/>
      <c r="AD63" s="482"/>
      <c r="AE63" s="482"/>
      <c r="AF63" s="482"/>
      <c r="AG63" s="482"/>
      <c r="AH63" s="482"/>
      <c r="AI63" s="482"/>
      <c r="AJ63" s="482"/>
      <c r="AK63" s="482"/>
      <c r="AL63" s="483"/>
      <c r="AM63" s="4"/>
      <c r="AN63" s="4"/>
      <c r="AO63" s="4"/>
    </row>
    <row r="64" spans="1:41" ht="14.1" customHeight="1">
      <c r="A64" s="116" t="s">
        <v>18</v>
      </c>
      <c r="B64" s="24"/>
      <c r="C64" s="24"/>
      <c r="D64" s="24"/>
      <c r="E64" s="24"/>
      <c r="F64" s="24"/>
      <c r="G64" s="24" t="s">
        <v>16</v>
      </c>
      <c r="H64" s="24"/>
      <c r="I64" s="24"/>
      <c r="J64" s="24" t="s">
        <v>15</v>
      </c>
      <c r="K64" s="24"/>
      <c r="L64" s="24"/>
      <c r="M64" s="24"/>
      <c r="N64" s="24"/>
      <c r="O64" s="24" t="s">
        <v>14</v>
      </c>
      <c r="P64" s="24"/>
      <c r="Q64" s="24"/>
      <c r="R64" s="14" t="s">
        <v>24</v>
      </c>
      <c r="S64" s="25"/>
      <c r="T64" s="482"/>
      <c r="U64" s="109"/>
      <c r="V64" s="482"/>
      <c r="W64" s="482"/>
      <c r="X64" s="482"/>
      <c r="Y64" s="482"/>
      <c r="Z64" s="482"/>
      <c r="AA64" s="482"/>
      <c r="AB64" s="482"/>
      <c r="AC64" s="482"/>
      <c r="AD64" s="482"/>
      <c r="AE64" s="482"/>
      <c r="AF64" s="482"/>
      <c r="AG64" s="482"/>
      <c r="AH64" s="482"/>
      <c r="AI64" s="482"/>
      <c r="AJ64" s="482"/>
      <c r="AK64" s="482"/>
      <c r="AL64" s="483"/>
      <c r="AM64" s="4"/>
      <c r="AN64" s="4"/>
      <c r="AO64" s="4"/>
    </row>
    <row r="65" spans="1:41" ht="14.1" customHeight="1">
      <c r="A65" s="408" t="s">
        <v>426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5"/>
      <c r="T65" s="482"/>
      <c r="U65" t="s">
        <v>427</v>
      </c>
      <c r="V65" s="127"/>
      <c r="W65" s="482"/>
      <c r="X65" s="482"/>
      <c r="Y65" s="482"/>
      <c r="Z65" s="482"/>
      <c r="AA65" s="482"/>
      <c r="AB65" s="482"/>
      <c r="AC65" s="482"/>
      <c r="AD65" s="482"/>
      <c r="AE65" s="482"/>
      <c r="AF65" s="482"/>
      <c r="AG65" s="482"/>
      <c r="AH65" s="482"/>
      <c r="AI65" s="482"/>
      <c r="AJ65" s="482"/>
      <c r="AK65" s="482"/>
      <c r="AL65" s="483"/>
      <c r="AM65" s="4"/>
      <c r="AN65" s="4"/>
      <c r="AO65" s="4"/>
    </row>
    <row r="66" spans="1:41" ht="14.1" customHeight="1">
      <c r="A66" s="13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5"/>
      <c r="T66" s="489"/>
      <c r="U66" s="128"/>
      <c r="V66" s="489"/>
      <c r="W66" s="489"/>
      <c r="X66" s="489"/>
      <c r="Y66" s="489"/>
      <c r="Z66" s="489"/>
      <c r="AA66" s="489"/>
      <c r="AB66" s="489"/>
      <c r="AC66" s="489"/>
      <c r="AD66" s="489"/>
      <c r="AE66" s="489"/>
      <c r="AF66" s="489"/>
      <c r="AG66" s="489"/>
      <c r="AH66" s="489"/>
      <c r="AI66" s="489"/>
      <c r="AJ66" s="489"/>
      <c r="AK66" s="489"/>
      <c r="AL66" s="490"/>
      <c r="AM66" s="4"/>
      <c r="AN66" s="4"/>
      <c r="AO66" s="4"/>
    </row>
    <row r="67" spans="1:41" ht="14.1" customHeight="1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491" t="s">
        <v>236</v>
      </c>
      <c r="U67" s="492"/>
      <c r="V67" s="492"/>
      <c r="W67" s="493"/>
      <c r="X67" s="492"/>
      <c r="Y67" s="492"/>
      <c r="Z67" s="492"/>
      <c r="AA67" s="492"/>
      <c r="AB67" s="492"/>
      <c r="AC67" s="492" t="s">
        <v>237</v>
      </c>
      <c r="AD67" s="492"/>
      <c r="AE67" s="492"/>
      <c r="AF67" s="492"/>
      <c r="AG67" s="492" t="s">
        <v>14</v>
      </c>
      <c r="AH67" s="492"/>
      <c r="AI67" s="492"/>
      <c r="AJ67" s="492" t="s">
        <v>24</v>
      </c>
      <c r="AK67" s="492"/>
      <c r="AL67" s="494"/>
      <c r="AM67" s="4"/>
      <c r="AN67" s="4"/>
      <c r="AO67" s="4"/>
    </row>
    <row r="68" spans="1:41" ht="14.1" customHeight="1">
      <c r="A68" s="13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22"/>
      <c r="S68" s="14"/>
      <c r="T68" s="495" t="s">
        <v>434</v>
      </c>
      <c r="U68" s="482"/>
      <c r="V68" s="482"/>
      <c r="W68" s="482"/>
      <c r="X68" s="482"/>
      <c r="Y68" s="482"/>
      <c r="Z68" s="482"/>
      <c r="AA68" s="482"/>
      <c r="AB68" s="482"/>
      <c r="AC68" s="482"/>
      <c r="AD68" s="482"/>
      <c r="AE68" s="482"/>
      <c r="AF68" s="482"/>
      <c r="AG68" s="482"/>
      <c r="AH68" s="482"/>
      <c r="AI68" s="482"/>
      <c r="AJ68" s="482"/>
      <c r="AK68" s="482"/>
      <c r="AL68" s="496"/>
      <c r="AM68" s="4"/>
      <c r="AN68" s="4"/>
      <c r="AO68" s="4"/>
    </row>
    <row r="69" spans="1:41" ht="14.1" customHeight="1">
      <c r="A69" s="116" t="s">
        <v>19</v>
      </c>
      <c r="B69" s="24"/>
      <c r="C69" s="24"/>
      <c r="D69" s="24"/>
      <c r="E69" s="24"/>
      <c r="F69" s="24"/>
      <c r="G69" s="24" t="s">
        <v>16</v>
      </c>
      <c r="H69" s="24"/>
      <c r="I69" s="24"/>
      <c r="J69" s="24" t="s">
        <v>15</v>
      </c>
      <c r="K69" s="24"/>
      <c r="L69" s="24"/>
      <c r="M69" s="24"/>
      <c r="N69" s="24"/>
      <c r="O69" s="24" t="s">
        <v>14</v>
      </c>
      <c r="P69" s="24"/>
      <c r="Q69" s="24"/>
      <c r="R69" s="14" t="s">
        <v>24</v>
      </c>
      <c r="S69" s="24"/>
      <c r="T69" s="497" t="s">
        <v>506</v>
      </c>
      <c r="U69" s="489"/>
      <c r="V69" s="489"/>
      <c r="W69" s="489"/>
      <c r="X69" s="489" t="s">
        <v>507</v>
      </c>
      <c r="Y69" s="489"/>
      <c r="Z69" s="489"/>
      <c r="AA69" s="489"/>
      <c r="AB69" s="489"/>
      <c r="AC69" s="489"/>
      <c r="AD69" s="489"/>
      <c r="AE69" s="489"/>
      <c r="AF69" s="489"/>
      <c r="AG69" s="489"/>
      <c r="AH69" s="489"/>
      <c r="AI69" s="489"/>
      <c r="AJ69" s="489"/>
      <c r="AK69" s="489"/>
      <c r="AL69" s="498"/>
      <c r="AM69" s="4"/>
      <c r="AN69" s="4"/>
      <c r="AO69" s="4"/>
    </row>
    <row r="70" spans="1:41" ht="14.1" customHeight="1">
      <c r="A70" s="408" t="s">
        <v>426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5"/>
      <c r="T70" s="109" t="s">
        <v>239</v>
      </c>
      <c r="U70" s="482"/>
      <c r="V70" s="482"/>
      <c r="W70" s="482"/>
      <c r="X70" s="482"/>
      <c r="Y70" s="482"/>
      <c r="Z70" s="482"/>
      <c r="AA70" s="482"/>
      <c r="AB70" s="482"/>
      <c r="AC70" s="482" t="s">
        <v>237</v>
      </c>
      <c r="AD70" s="482"/>
      <c r="AE70" s="482"/>
      <c r="AF70" s="482"/>
      <c r="AG70" s="482" t="s">
        <v>14</v>
      </c>
      <c r="AH70" s="482"/>
      <c r="AI70" s="482"/>
      <c r="AJ70" s="482" t="s">
        <v>24</v>
      </c>
      <c r="AK70" s="482"/>
      <c r="AL70" s="483"/>
      <c r="AM70" s="4"/>
      <c r="AN70" s="4"/>
      <c r="AO70" s="4"/>
    </row>
    <row r="71" spans="1:41" ht="14.1" customHeight="1">
      <c r="A71" s="13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5"/>
      <c r="T71" s="14"/>
      <c r="U71" s="16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5"/>
      <c r="AM71" s="4"/>
      <c r="AN71" s="4"/>
      <c r="AO71" s="4"/>
    </row>
    <row r="72" spans="1:41" ht="14.1" customHeight="1">
      <c r="A72" s="13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5"/>
      <c r="T72" s="489"/>
      <c r="U72" s="128"/>
      <c r="V72" s="489"/>
      <c r="W72" s="489"/>
      <c r="X72" s="489"/>
      <c r="Y72" s="489"/>
      <c r="Z72" s="489"/>
      <c r="AA72" s="489"/>
      <c r="AB72" s="489"/>
      <c r="AC72" s="489"/>
      <c r="AD72" s="489"/>
      <c r="AE72" s="489"/>
      <c r="AF72" s="489"/>
      <c r="AG72" s="489"/>
      <c r="AH72" s="489"/>
      <c r="AI72" s="489"/>
      <c r="AJ72" s="489"/>
      <c r="AK72" s="489"/>
      <c r="AL72" s="490"/>
      <c r="AM72" s="4"/>
      <c r="AN72" s="4"/>
      <c r="AO72" s="4"/>
    </row>
    <row r="73" spans="1:41" ht="14.1" customHeight="1">
      <c r="A73" s="13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5"/>
      <c r="T73" s="109" t="s">
        <v>238</v>
      </c>
      <c r="U73" s="482"/>
      <c r="V73" s="482"/>
      <c r="W73" s="482"/>
      <c r="X73" s="482"/>
      <c r="Y73" s="482"/>
      <c r="Z73" s="482"/>
      <c r="AA73" s="482"/>
      <c r="AB73" s="482"/>
      <c r="AC73" s="482"/>
      <c r="AD73" s="482"/>
      <c r="AE73" s="482"/>
      <c r="AF73" s="482"/>
      <c r="AG73" s="482"/>
      <c r="AH73" s="482"/>
      <c r="AI73" s="482"/>
      <c r="AJ73" s="482"/>
      <c r="AK73" s="482"/>
      <c r="AL73" s="483"/>
      <c r="AM73" s="4"/>
      <c r="AN73" s="4"/>
      <c r="AO73" s="4"/>
    </row>
    <row r="74" spans="1:41" ht="14.1" customHeight="1">
      <c r="A74" s="13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5"/>
      <c r="T74" s="14" t="s">
        <v>486</v>
      </c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5"/>
      <c r="AM74" s="4"/>
      <c r="AN74" s="4"/>
      <c r="AO74" s="4"/>
    </row>
    <row r="75" spans="1:41" ht="14.1" customHeight="1" thickBot="1">
      <c r="A75" s="2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8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8"/>
      <c r="AM75" s="4"/>
      <c r="AN75" s="4"/>
      <c r="AO75" s="4"/>
    </row>
    <row r="76" spans="1:41" ht="14.1" customHeight="1">
      <c r="A76" s="13" t="s">
        <v>10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5"/>
      <c r="T76" s="14" t="s">
        <v>26</v>
      </c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5"/>
      <c r="AM76" s="4"/>
      <c r="AN76" s="4"/>
      <c r="AO76" s="4"/>
    </row>
    <row r="77" spans="1:41" ht="14.1" customHeight="1" thickBot="1">
      <c r="A77" s="504" t="s">
        <v>248</v>
      </c>
      <c r="B77" s="505"/>
      <c r="C77" s="505"/>
      <c r="D77" s="505"/>
      <c r="E77" s="505"/>
      <c r="F77" s="505"/>
      <c r="G77" s="505"/>
      <c r="H77" s="505"/>
      <c r="I77" s="505"/>
      <c r="J77" s="505"/>
      <c r="K77" s="505"/>
      <c r="L77" s="505"/>
      <c r="M77" s="505"/>
      <c r="N77" s="505"/>
      <c r="O77" s="505"/>
      <c r="P77" s="505"/>
      <c r="Q77" s="505"/>
      <c r="R77" s="505"/>
      <c r="S77" s="506"/>
      <c r="T77" s="505" t="s">
        <v>249</v>
      </c>
      <c r="U77" s="505"/>
      <c r="V77" s="505"/>
      <c r="W77" s="505"/>
      <c r="X77" s="505"/>
      <c r="Y77" s="505"/>
      <c r="Z77" s="505"/>
      <c r="AA77" s="505"/>
      <c r="AB77" s="505"/>
      <c r="AC77" s="505"/>
      <c r="AD77" s="505"/>
      <c r="AE77" s="505"/>
      <c r="AF77" s="505"/>
      <c r="AG77" s="505"/>
      <c r="AH77" s="505"/>
      <c r="AI77" s="505"/>
      <c r="AJ77" s="505"/>
      <c r="AK77" s="505"/>
      <c r="AL77" s="506"/>
      <c r="AM77" s="4"/>
      <c r="AN77" s="4"/>
      <c r="AO77" s="4"/>
    </row>
    <row r="78" spans="1:41" ht="14.1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1:41" ht="14.1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</sheetData>
  <mergeCells count="25">
    <mergeCell ref="AC27:AD27"/>
    <mergeCell ref="AC28:AD28"/>
    <mergeCell ref="AC29:AD29"/>
    <mergeCell ref="AC30:AD30"/>
    <mergeCell ref="F3:Q3"/>
    <mergeCell ref="R3:U3"/>
    <mergeCell ref="V3:AA3"/>
    <mergeCell ref="AB3:AH3"/>
    <mergeCell ref="AC24:AD24"/>
    <mergeCell ref="A77:S77"/>
    <mergeCell ref="S36:S41"/>
    <mergeCell ref="S28:S32"/>
    <mergeCell ref="T77:AL77"/>
    <mergeCell ref="R5:AA5"/>
    <mergeCell ref="F5:L5"/>
    <mergeCell ref="M5:Q5"/>
    <mergeCell ref="AB5:AL5"/>
    <mergeCell ref="AC25:AD25"/>
    <mergeCell ref="AC26:AD26"/>
    <mergeCell ref="AF26:AJ26"/>
    <mergeCell ref="AF27:AJ27"/>
    <mergeCell ref="AF28:AJ28"/>
    <mergeCell ref="AF29:AJ29"/>
    <mergeCell ref="A2:E5"/>
    <mergeCell ref="AI3:AL3"/>
  </mergeCells>
  <phoneticPr fontId="7" type="noConversion"/>
  <hyperlinks>
    <hyperlink ref="Z33" r:id="rId1" xr:uid="{00000000-0004-0000-0000-000000000000}"/>
  </hyperlinks>
  <printOptions horizontalCentered="1" verticalCentered="1"/>
  <pageMargins left="0.59" right="0.39000000000000007" top="0.39000000000000007" bottom="0.39000000000000007" header="0.30000000000000004" footer="0.1031496062992126"/>
  <pageSetup paperSize="9" scale="71"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R46" sqref="R46"/>
    </sheetView>
  </sheetViews>
  <sheetFormatPr defaultRowHeight="15.7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O79"/>
  <sheetViews>
    <sheetView zoomScaleNormal="100" zoomScaleSheetLayoutView="100" zoomScalePageLayoutView="125" workbookViewId="0">
      <selection activeCell="C13" sqref="C13"/>
    </sheetView>
  </sheetViews>
  <sheetFormatPr defaultColWidth="2.375" defaultRowHeight="14.1" customHeight="1"/>
  <cols>
    <col min="1" max="1" width="4.875" customWidth="1"/>
    <col min="2" max="2" width="4.75" customWidth="1"/>
    <col min="3" max="38" width="2.875" customWidth="1"/>
  </cols>
  <sheetData>
    <row r="1" spans="1:41" ht="21.95" customHeight="1" thickBot="1">
      <c r="A1" s="7"/>
      <c r="B1" s="7"/>
      <c r="C1" s="7"/>
      <c r="D1" s="7"/>
      <c r="E1" s="7"/>
      <c r="F1" s="3" t="s">
        <v>4</v>
      </c>
      <c r="G1" s="436"/>
      <c r="H1" s="436"/>
      <c r="I1" s="436"/>
      <c r="J1" s="436"/>
      <c r="K1" s="43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41" ht="14.1" customHeight="1">
      <c r="A2" s="512"/>
      <c r="B2" s="512"/>
      <c r="C2" s="512"/>
      <c r="D2" s="512"/>
      <c r="E2" s="513"/>
      <c r="F2" s="29" t="s">
        <v>5</v>
      </c>
      <c r="G2" s="30"/>
      <c r="H2" s="30"/>
      <c r="I2" s="30"/>
      <c r="J2" s="30"/>
      <c r="K2" s="30"/>
      <c r="L2" s="24"/>
      <c r="M2" s="24"/>
      <c r="N2" s="24"/>
      <c r="O2" s="24"/>
      <c r="P2" s="24"/>
      <c r="Q2" s="31"/>
      <c r="R2" s="32" t="s">
        <v>0</v>
      </c>
      <c r="S2" s="24"/>
      <c r="T2" s="24"/>
      <c r="U2" s="31"/>
      <c r="V2" s="32" t="s">
        <v>1</v>
      </c>
      <c r="W2" s="24"/>
      <c r="X2" s="24"/>
      <c r="Y2" s="24"/>
      <c r="Z2" s="24"/>
      <c r="AA2" s="31"/>
      <c r="AB2" s="33" t="s">
        <v>2</v>
      </c>
      <c r="AC2" s="24"/>
      <c r="AD2" s="24"/>
      <c r="AE2" s="24"/>
      <c r="AF2" s="24"/>
      <c r="AG2" s="24"/>
      <c r="AH2" s="31"/>
      <c r="AI2" s="32" t="s">
        <v>3</v>
      </c>
      <c r="AJ2" s="24"/>
      <c r="AK2" s="24"/>
      <c r="AL2" s="24"/>
      <c r="AM2" s="1"/>
    </row>
    <row r="3" spans="1:41" ht="14.1" customHeight="1">
      <c r="A3" s="512"/>
      <c r="B3" s="512"/>
      <c r="C3" s="512"/>
      <c r="D3" s="512"/>
      <c r="E3" s="513"/>
      <c r="F3" s="518" t="s">
        <v>250</v>
      </c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20"/>
      <c r="R3" s="518" t="s">
        <v>251</v>
      </c>
      <c r="S3" s="519"/>
      <c r="T3" s="519"/>
      <c r="U3" s="520"/>
      <c r="V3" s="521" t="s">
        <v>311</v>
      </c>
      <c r="W3" s="519"/>
      <c r="X3" s="519"/>
      <c r="Y3" s="519"/>
      <c r="Z3" s="519"/>
      <c r="AA3" s="520"/>
      <c r="AB3" s="518" t="s">
        <v>280</v>
      </c>
      <c r="AC3" s="519"/>
      <c r="AD3" s="519"/>
      <c r="AE3" s="519"/>
      <c r="AF3" s="519"/>
      <c r="AG3" s="519"/>
      <c r="AH3" s="520"/>
      <c r="AI3" s="516" t="s">
        <v>279</v>
      </c>
      <c r="AJ3" s="517"/>
      <c r="AK3" s="517"/>
      <c r="AL3" s="517"/>
      <c r="AM3" s="1"/>
    </row>
    <row r="4" spans="1:41" ht="14.1" customHeight="1">
      <c r="A4" s="512"/>
      <c r="B4" s="512"/>
      <c r="C4" s="512"/>
      <c r="D4" s="512"/>
      <c r="E4" s="513"/>
      <c r="F4" s="32" t="s">
        <v>6</v>
      </c>
      <c r="G4" s="24"/>
      <c r="H4" s="24"/>
      <c r="I4" s="24"/>
      <c r="J4" s="24"/>
      <c r="K4" s="24"/>
      <c r="L4" s="24"/>
      <c r="M4" s="32" t="s">
        <v>7</v>
      </c>
      <c r="N4" s="24"/>
      <c r="O4" s="24"/>
      <c r="P4" s="24"/>
      <c r="Q4" s="31"/>
      <c r="R4" s="24" t="s">
        <v>8</v>
      </c>
      <c r="S4" s="24"/>
      <c r="T4" s="24"/>
      <c r="U4" s="24"/>
      <c r="V4" s="24"/>
      <c r="W4" s="24"/>
      <c r="X4" s="24"/>
      <c r="Y4" s="24"/>
      <c r="Z4" s="24"/>
      <c r="AA4" s="31"/>
      <c r="AB4" s="24" t="s">
        <v>9</v>
      </c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1"/>
    </row>
    <row r="5" spans="1:41" ht="14.1" customHeight="1" thickBot="1">
      <c r="A5" s="514"/>
      <c r="B5" s="514"/>
      <c r="C5" s="514"/>
      <c r="D5" s="514"/>
      <c r="E5" s="515"/>
      <c r="F5" s="508"/>
      <c r="G5" s="505"/>
      <c r="H5" s="505"/>
      <c r="I5" s="505"/>
      <c r="J5" s="505"/>
      <c r="K5" s="505"/>
      <c r="L5" s="509"/>
      <c r="M5" s="508"/>
      <c r="N5" s="505"/>
      <c r="O5" s="505"/>
      <c r="P5" s="505"/>
      <c r="Q5" s="509"/>
      <c r="R5" s="508"/>
      <c r="S5" s="505"/>
      <c r="T5" s="505"/>
      <c r="U5" s="505"/>
      <c r="V5" s="505"/>
      <c r="W5" s="505"/>
      <c r="X5" s="505"/>
      <c r="Y5" s="505"/>
      <c r="Z5" s="505"/>
      <c r="AA5" s="509"/>
      <c r="AB5" s="508"/>
      <c r="AC5" s="505"/>
      <c r="AD5" s="505"/>
      <c r="AE5" s="505"/>
      <c r="AF5" s="505"/>
      <c r="AG5" s="505"/>
      <c r="AH5" s="505"/>
      <c r="AI5" s="505"/>
      <c r="AJ5" s="505"/>
      <c r="AK5" s="505"/>
      <c r="AL5" s="506"/>
      <c r="AM5" s="1"/>
    </row>
    <row r="6" spans="1:41" ht="14.1" customHeight="1">
      <c r="A6" s="160" t="s">
        <v>252</v>
      </c>
      <c r="B6" s="435"/>
      <c r="C6" s="435" t="s">
        <v>253</v>
      </c>
      <c r="D6" s="435"/>
      <c r="E6" s="435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8"/>
      <c r="AM6" s="7"/>
    </row>
    <row r="7" spans="1:41" ht="14.1" customHeight="1">
      <c r="A7" s="13"/>
      <c r="B7" s="435"/>
      <c r="C7" s="435" t="s">
        <v>254</v>
      </c>
      <c r="D7" s="435"/>
      <c r="E7" s="435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8"/>
      <c r="AM7" s="7"/>
    </row>
    <row r="8" spans="1:41" ht="14.1" customHeight="1" thickBot="1">
      <c r="A8" s="26"/>
      <c r="B8" s="435"/>
      <c r="C8" s="435"/>
      <c r="D8" s="435"/>
      <c r="E8" s="435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431"/>
      <c r="AC8" s="431"/>
      <c r="AD8" s="431"/>
      <c r="AE8" s="431"/>
      <c r="AF8" s="431"/>
      <c r="AG8" s="431"/>
      <c r="AH8" s="431"/>
      <c r="AI8" s="431"/>
      <c r="AJ8" s="431"/>
      <c r="AK8" s="431"/>
      <c r="AL8" s="432"/>
      <c r="AM8" s="7"/>
    </row>
    <row r="9" spans="1:41" ht="14.1" customHeight="1">
      <c r="A9" s="13" t="s">
        <v>27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4"/>
      <c r="AC9" s="104"/>
      <c r="AD9" s="14"/>
      <c r="AE9" s="14"/>
      <c r="AF9" s="14"/>
      <c r="AG9" s="14"/>
      <c r="AH9" s="14"/>
      <c r="AI9" s="14"/>
      <c r="AJ9" s="14"/>
      <c r="AK9" s="14"/>
      <c r="AL9" s="15"/>
      <c r="AM9" s="4"/>
      <c r="AN9" s="4"/>
      <c r="AO9" s="4"/>
    </row>
    <row r="10" spans="1:41" ht="14.1" customHeight="1">
      <c r="A10" s="13"/>
      <c r="B10" s="14"/>
      <c r="D10" s="14"/>
      <c r="E10" s="14"/>
      <c r="F10" s="14"/>
      <c r="G10" s="14"/>
      <c r="H10" s="14"/>
      <c r="I10" s="104"/>
      <c r="J10" s="104"/>
      <c r="K10" s="104"/>
      <c r="L10" s="14"/>
      <c r="M10" s="104"/>
      <c r="N10" s="104"/>
      <c r="O10" s="104"/>
      <c r="P10" s="104"/>
      <c r="Q10" s="104"/>
      <c r="R10" s="104"/>
      <c r="S10" s="104"/>
      <c r="T10" s="104"/>
      <c r="U10" s="107"/>
      <c r="W10" s="14"/>
      <c r="X10" s="14"/>
      <c r="Y10" s="14"/>
      <c r="Z10" s="14"/>
      <c r="AA10" s="14"/>
      <c r="AB10" s="104"/>
      <c r="AC10" s="104"/>
      <c r="AD10" s="104"/>
      <c r="AE10" s="14"/>
      <c r="AF10" s="14"/>
      <c r="AG10" s="14"/>
      <c r="AH10" s="14"/>
      <c r="AI10" s="14"/>
      <c r="AJ10" s="14"/>
      <c r="AK10" s="14"/>
      <c r="AL10" s="15"/>
      <c r="AM10" s="4"/>
      <c r="AN10" s="4"/>
      <c r="AO10" s="4"/>
    </row>
    <row r="11" spans="1:41" ht="16.5" customHeight="1">
      <c r="A11" s="13"/>
      <c r="B11" s="14"/>
      <c r="C11" s="119"/>
      <c r="D11" s="14"/>
      <c r="E11" s="14"/>
      <c r="F11" s="14"/>
      <c r="G11" s="14"/>
      <c r="H11" s="14"/>
      <c r="I11" s="104"/>
      <c r="J11" s="104"/>
      <c r="K11" s="104"/>
      <c r="L11" s="14"/>
      <c r="M11" s="104"/>
      <c r="N11" s="104"/>
      <c r="O11" s="104"/>
      <c r="P11" s="104"/>
      <c r="Q11" s="104"/>
      <c r="R11" s="104"/>
      <c r="S11" s="104"/>
      <c r="T11" s="104"/>
      <c r="U11" s="107"/>
      <c r="W11" s="14"/>
      <c r="X11" s="14"/>
      <c r="Y11" s="14"/>
      <c r="Z11" s="14"/>
      <c r="AA11" s="14"/>
      <c r="AB11" s="104"/>
      <c r="AC11" s="104"/>
      <c r="AD11" s="104"/>
      <c r="AE11" s="14"/>
      <c r="AF11" s="14"/>
      <c r="AG11" s="14"/>
      <c r="AH11" s="14"/>
      <c r="AI11" s="14"/>
      <c r="AJ11" s="14"/>
      <c r="AK11" s="14"/>
      <c r="AL11" s="15"/>
      <c r="AM11" s="4"/>
      <c r="AN11" s="4"/>
      <c r="AO11" s="4"/>
    </row>
    <row r="12" spans="1:41" ht="14.1" customHeight="1">
      <c r="A12" s="13"/>
      <c r="B12" s="98" t="s">
        <v>234</v>
      </c>
      <c r="C12" s="99" t="s">
        <v>233</v>
      </c>
      <c r="D12" s="98"/>
      <c r="E12" s="98"/>
      <c r="F12" s="98"/>
      <c r="G12" s="98"/>
      <c r="H12" s="98"/>
      <c r="I12" s="98"/>
      <c r="J12" s="98"/>
      <c r="K12" s="98"/>
      <c r="L12" s="10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108"/>
      <c r="X12" s="98"/>
      <c r="Y12" s="98"/>
      <c r="Z12" s="98"/>
      <c r="AA12" s="98"/>
      <c r="AB12" s="98"/>
      <c r="AC12" s="98"/>
      <c r="AD12" s="98"/>
      <c r="AE12" s="108"/>
      <c r="AF12" s="98"/>
      <c r="AG12" s="98"/>
      <c r="AH12" s="98"/>
      <c r="AI12" s="22"/>
      <c r="AJ12" s="22"/>
      <c r="AK12" s="22"/>
      <c r="AL12" s="15"/>
      <c r="AM12" s="4"/>
      <c r="AN12" s="4"/>
      <c r="AO12" s="4"/>
    </row>
    <row r="13" spans="1:41" ht="14.1" customHeight="1">
      <c r="A13" s="13"/>
      <c r="B13" s="100">
        <v>1</v>
      </c>
      <c r="C13" s="155" t="s">
        <v>428</v>
      </c>
      <c r="D13" s="136"/>
      <c r="E13" s="136"/>
      <c r="F13" s="132"/>
      <c r="G13" s="132"/>
      <c r="H13" s="101"/>
      <c r="I13" s="101"/>
      <c r="J13" s="105"/>
      <c r="K13" s="105"/>
      <c r="L13" s="106"/>
      <c r="M13" s="139"/>
      <c r="N13" s="134"/>
      <c r="O13" s="101"/>
      <c r="P13" s="101"/>
      <c r="Q13" s="101"/>
      <c r="R13" s="101"/>
      <c r="S13" s="101"/>
      <c r="T13" s="101"/>
      <c r="U13" s="105"/>
      <c r="V13" s="14"/>
      <c r="W13" s="106"/>
      <c r="X13" s="104"/>
      <c r="Y13" s="104"/>
      <c r="Z13" s="14"/>
      <c r="AA13" s="101"/>
      <c r="AB13" s="101"/>
      <c r="AC13" s="101"/>
      <c r="AD13" s="7"/>
      <c r="AE13" s="106"/>
      <c r="AF13" s="14"/>
      <c r="AG13" s="14"/>
      <c r="AH13" s="101"/>
      <c r="AI13" s="14"/>
      <c r="AJ13" s="14"/>
      <c r="AK13" s="14"/>
      <c r="AL13" s="15"/>
      <c r="AM13" s="4"/>
      <c r="AN13" s="4"/>
      <c r="AO13" s="4"/>
    </row>
    <row r="14" spans="1:41" ht="14.1" customHeight="1">
      <c r="A14" s="13"/>
      <c r="B14" s="100">
        <v>2</v>
      </c>
      <c r="C14" s="161" t="s">
        <v>429</v>
      </c>
      <c r="D14" s="101"/>
      <c r="E14" s="101"/>
      <c r="F14" s="101"/>
      <c r="G14" s="101"/>
      <c r="H14" s="102"/>
      <c r="I14" s="101"/>
      <c r="J14" s="106"/>
      <c r="K14" s="106"/>
      <c r="L14" s="137"/>
      <c r="M14" s="135"/>
      <c r="N14" s="135"/>
      <c r="O14" s="101"/>
      <c r="P14" s="101"/>
      <c r="Q14" s="101"/>
      <c r="R14" s="101"/>
      <c r="S14" s="101"/>
      <c r="T14" s="101"/>
      <c r="U14" s="105"/>
      <c r="V14" s="14"/>
      <c r="W14" s="106"/>
      <c r="X14" s="104"/>
      <c r="Y14" s="104"/>
      <c r="Z14" s="14"/>
      <c r="AA14" s="103"/>
      <c r="AB14" s="101"/>
      <c r="AC14" s="101"/>
      <c r="AD14" s="7"/>
      <c r="AE14" s="106"/>
      <c r="AF14" s="14"/>
      <c r="AG14" s="14"/>
      <c r="AH14" s="103"/>
      <c r="AI14" s="14"/>
      <c r="AJ14" s="14"/>
      <c r="AK14" s="14"/>
      <c r="AL14" s="15"/>
      <c r="AM14" s="4"/>
      <c r="AN14" s="4"/>
      <c r="AO14" s="4"/>
    </row>
    <row r="15" spans="1:41" ht="14.1" customHeight="1">
      <c r="A15" s="13"/>
      <c r="B15" s="100">
        <v>3</v>
      </c>
      <c r="C15" s="161" t="s">
        <v>430</v>
      </c>
      <c r="D15" s="101"/>
      <c r="E15" s="101"/>
      <c r="F15" s="101"/>
      <c r="G15" s="101"/>
      <c r="H15" s="102"/>
      <c r="I15" s="101"/>
      <c r="J15" s="105"/>
      <c r="K15" s="105"/>
      <c r="L15" s="106"/>
      <c r="M15" s="135"/>
      <c r="N15" s="135"/>
      <c r="O15" s="101"/>
      <c r="P15" s="101"/>
      <c r="Q15" s="101"/>
      <c r="R15" s="101"/>
      <c r="S15" s="101"/>
      <c r="T15" s="101"/>
      <c r="U15" s="105"/>
      <c r="V15" s="14"/>
      <c r="W15" s="106"/>
      <c r="X15" s="104"/>
      <c r="Y15" s="104"/>
      <c r="Z15" s="14"/>
      <c r="AA15" s="103"/>
      <c r="AB15" s="101"/>
      <c r="AC15" s="101"/>
      <c r="AD15" s="7"/>
      <c r="AE15" s="106"/>
      <c r="AF15" s="14"/>
      <c r="AG15" s="14"/>
      <c r="AH15" s="103"/>
      <c r="AI15" s="14"/>
      <c r="AJ15" s="14"/>
      <c r="AK15" s="14"/>
      <c r="AL15" s="15"/>
      <c r="AM15" s="4"/>
      <c r="AN15" s="4"/>
      <c r="AO15" s="4"/>
    </row>
    <row r="16" spans="1:41" s="7" customFormat="1" ht="14.1" customHeight="1">
      <c r="A16" s="13"/>
      <c r="B16" s="100">
        <v>4</v>
      </c>
      <c r="C16" s="161" t="s">
        <v>431</v>
      </c>
      <c r="D16" s="101"/>
      <c r="E16" s="101"/>
      <c r="F16" s="101"/>
      <c r="G16" s="101"/>
      <c r="H16" s="102"/>
      <c r="I16" s="101"/>
      <c r="J16" s="105"/>
      <c r="K16" s="105"/>
      <c r="L16" s="106"/>
      <c r="M16" s="135"/>
      <c r="N16" s="135"/>
      <c r="O16" s="101"/>
      <c r="P16" s="101"/>
      <c r="Q16" s="101"/>
      <c r="R16" s="101"/>
      <c r="S16" s="101"/>
      <c r="T16" s="101"/>
      <c r="U16" s="105"/>
      <c r="V16" s="14"/>
      <c r="W16" s="122"/>
      <c r="X16" s="124"/>
      <c r="Y16" s="124"/>
      <c r="Z16" s="125"/>
      <c r="AA16" s="125"/>
      <c r="AB16" s="120"/>
      <c r="AC16" s="120"/>
      <c r="AD16" s="117"/>
      <c r="AE16" s="122"/>
      <c r="AF16" s="14"/>
      <c r="AG16" s="119"/>
      <c r="AH16" s="103"/>
      <c r="AI16" s="14"/>
      <c r="AJ16" s="14"/>
      <c r="AK16" s="14"/>
      <c r="AL16" s="15"/>
      <c r="AM16" s="123"/>
      <c r="AN16" s="123"/>
      <c r="AO16" s="123"/>
    </row>
    <row r="17" spans="1:41" s="7" customFormat="1" ht="14.1" customHeight="1">
      <c r="A17" s="13"/>
      <c r="B17" s="100"/>
      <c r="C17" s="161" t="s">
        <v>291</v>
      </c>
      <c r="D17" s="101"/>
      <c r="E17" s="101"/>
      <c r="F17" s="101"/>
      <c r="G17" s="101"/>
      <c r="H17" s="102"/>
      <c r="I17" s="101"/>
      <c r="J17" s="105"/>
      <c r="K17" s="105"/>
      <c r="L17" s="106"/>
      <c r="M17" s="135"/>
      <c r="N17" s="135"/>
      <c r="O17" s="101"/>
      <c r="P17" s="101"/>
      <c r="Q17" s="101"/>
      <c r="R17" s="101"/>
      <c r="S17" s="101"/>
      <c r="T17" s="101"/>
      <c r="U17" s="105"/>
      <c r="V17" s="14"/>
      <c r="W17" s="122"/>
      <c r="X17" s="124"/>
      <c r="Y17" s="124"/>
      <c r="Z17" s="125"/>
      <c r="AA17" s="125"/>
      <c r="AB17" s="120"/>
      <c r="AC17" s="120"/>
      <c r="AD17" s="117"/>
      <c r="AE17" s="122"/>
      <c r="AF17" s="14"/>
      <c r="AG17" s="119"/>
      <c r="AH17" s="103"/>
      <c r="AI17" s="14"/>
      <c r="AJ17" s="14"/>
      <c r="AK17" s="14"/>
      <c r="AL17" s="15"/>
      <c r="AM17" s="123"/>
      <c r="AN17" s="123"/>
      <c r="AO17" s="123"/>
    </row>
    <row r="18" spans="1:41" s="7" customFormat="1" ht="14.1" customHeight="1">
      <c r="A18" s="13"/>
      <c r="B18" s="100">
        <v>5</v>
      </c>
      <c r="C18" s="161" t="s">
        <v>432</v>
      </c>
      <c r="D18" s="101"/>
      <c r="E18" s="101"/>
      <c r="F18" s="101"/>
      <c r="G18" s="101"/>
      <c r="H18" s="102"/>
      <c r="I18" s="101"/>
      <c r="J18" s="105"/>
      <c r="K18" s="105"/>
      <c r="L18" s="106"/>
      <c r="M18" s="135"/>
      <c r="N18" s="135"/>
      <c r="O18" s="101"/>
      <c r="P18" s="101"/>
      <c r="Q18" s="101"/>
      <c r="R18" s="101"/>
      <c r="S18" s="101"/>
      <c r="T18" s="101"/>
      <c r="U18" s="105"/>
      <c r="V18" s="14"/>
      <c r="W18" s="122"/>
      <c r="X18" s="124"/>
      <c r="Y18" s="124"/>
      <c r="Z18" s="125"/>
      <c r="AA18" s="125"/>
      <c r="AB18" s="120"/>
      <c r="AC18" s="120"/>
      <c r="AD18" s="117"/>
      <c r="AE18" s="122"/>
      <c r="AF18" s="14"/>
      <c r="AG18" s="119"/>
      <c r="AH18" s="103"/>
      <c r="AI18" s="14"/>
      <c r="AJ18" s="14"/>
      <c r="AK18" s="14"/>
      <c r="AL18" s="15"/>
      <c r="AM18" s="123"/>
      <c r="AN18" s="123"/>
      <c r="AO18" s="123"/>
    </row>
    <row r="19" spans="1:41" s="7" customFormat="1" ht="14.1" customHeight="1">
      <c r="A19" s="13"/>
      <c r="B19" s="100"/>
      <c r="C19" s="101" t="s">
        <v>292</v>
      </c>
      <c r="D19" s="101"/>
      <c r="E19" s="101"/>
      <c r="F19" s="101"/>
      <c r="G19" s="101"/>
      <c r="H19" s="102"/>
      <c r="I19" s="101"/>
      <c r="J19" s="105"/>
      <c r="K19" s="105"/>
      <c r="L19" s="106"/>
      <c r="M19" s="135"/>
      <c r="N19" s="135"/>
      <c r="O19" s="101"/>
      <c r="P19" s="101"/>
      <c r="Q19" s="101"/>
      <c r="R19" s="101"/>
      <c r="S19" s="101"/>
      <c r="T19" s="101"/>
      <c r="U19" s="105"/>
      <c r="V19" s="14"/>
      <c r="W19" s="122"/>
      <c r="X19" s="124"/>
      <c r="Y19" s="124"/>
      <c r="Z19" s="125"/>
      <c r="AA19" s="125"/>
      <c r="AB19" s="120"/>
      <c r="AC19" s="120"/>
      <c r="AD19" s="117"/>
      <c r="AE19" s="122"/>
      <c r="AF19" s="14"/>
      <c r="AG19" s="119"/>
      <c r="AH19" s="103"/>
      <c r="AI19" s="14"/>
      <c r="AJ19" s="14"/>
      <c r="AK19" s="14"/>
      <c r="AL19" s="15"/>
      <c r="AM19" s="123"/>
      <c r="AN19" s="123"/>
      <c r="AO19" s="123"/>
    </row>
    <row r="20" spans="1:41" s="7" customFormat="1" ht="14.1" customHeight="1">
      <c r="A20" s="13"/>
      <c r="B20" s="100"/>
      <c r="C20" s="159"/>
      <c r="D20" s="101"/>
      <c r="E20" s="101"/>
      <c r="F20" s="101"/>
      <c r="G20" s="101"/>
      <c r="H20" s="102"/>
      <c r="I20" s="101"/>
      <c r="J20" s="105"/>
      <c r="K20" s="105"/>
      <c r="L20" s="106"/>
      <c r="M20" s="135"/>
      <c r="N20" s="135"/>
      <c r="O20" s="101"/>
      <c r="P20" s="101"/>
      <c r="Q20" s="101"/>
      <c r="R20" s="101"/>
      <c r="S20" s="101"/>
      <c r="T20" s="101"/>
      <c r="U20" s="105"/>
      <c r="V20" s="14"/>
      <c r="W20" s="122"/>
      <c r="X20" s="124"/>
      <c r="Y20" s="124"/>
      <c r="Z20" s="125"/>
      <c r="AA20" s="125"/>
      <c r="AB20" s="120"/>
      <c r="AC20" s="120"/>
      <c r="AD20" s="117"/>
      <c r="AE20" s="122"/>
      <c r="AF20" s="14"/>
      <c r="AG20" s="119"/>
      <c r="AH20" s="103"/>
      <c r="AI20" s="14"/>
      <c r="AJ20" s="14"/>
      <c r="AK20" s="14"/>
      <c r="AL20" s="15"/>
      <c r="AM20" s="123"/>
      <c r="AN20" s="123"/>
      <c r="AO20" s="123"/>
    </row>
    <row r="21" spans="1:41" ht="14.1" customHeight="1">
      <c r="A21" s="21"/>
      <c r="B21" s="22"/>
      <c r="C21" s="22" t="s">
        <v>480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3"/>
      <c r="AM21" s="4"/>
      <c r="AN21" s="4"/>
      <c r="AO21" s="4"/>
    </row>
    <row r="22" spans="1:41" ht="14.1" customHeight="1">
      <c r="A22" s="13" t="s">
        <v>28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5"/>
      <c r="AM22" s="4"/>
      <c r="AN22" s="4"/>
      <c r="AO22" s="4"/>
    </row>
    <row r="23" spans="1:41" ht="14.1" customHeight="1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5"/>
      <c r="AM23" s="4"/>
      <c r="AN23" s="4"/>
      <c r="AO23" s="4"/>
    </row>
    <row r="24" spans="1:41" ht="15.6" customHeight="1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04"/>
      <c r="AA24" s="14"/>
      <c r="AB24" s="14"/>
      <c r="AC24" s="522" t="s">
        <v>297</v>
      </c>
      <c r="AD24" s="522"/>
      <c r="AE24" s="104"/>
      <c r="AF24" s="104" t="s">
        <v>425</v>
      </c>
      <c r="AG24" s="104"/>
      <c r="AH24" s="104"/>
      <c r="AI24" s="14"/>
      <c r="AJ24" s="14"/>
      <c r="AK24" s="14"/>
      <c r="AL24" s="15"/>
      <c r="AM24" s="4"/>
      <c r="AN24" s="4"/>
      <c r="AO24" s="4"/>
    </row>
    <row r="25" spans="1:41" ht="14.1" customHeight="1">
      <c r="A25" s="13"/>
      <c r="B25" s="404" t="s">
        <v>288</v>
      </c>
      <c r="C25" s="406"/>
      <c r="D25" s="418"/>
      <c r="E25" s="437">
        <v>4</v>
      </c>
      <c r="F25" s="437">
        <v>2</v>
      </c>
      <c r="G25" s="437">
        <v>3</v>
      </c>
      <c r="H25" s="437">
        <v>5</v>
      </c>
      <c r="I25" s="437">
        <v>1</v>
      </c>
      <c r="J25" s="157"/>
      <c r="K25" s="14"/>
      <c r="L25" s="14"/>
      <c r="M25" s="14"/>
      <c r="N25" s="14"/>
      <c r="O25" s="10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510">
        <v>2019</v>
      </c>
      <c r="AD25" s="510"/>
      <c r="AE25" s="14"/>
      <c r="AF25" s="434" t="s">
        <v>269</v>
      </c>
      <c r="AG25" s="434"/>
      <c r="AH25" s="434"/>
      <c r="AI25" s="434"/>
      <c r="AJ25" s="434"/>
      <c r="AK25" s="14"/>
      <c r="AL25" s="15"/>
      <c r="AM25" s="4"/>
      <c r="AN25" s="4"/>
      <c r="AO25" s="4"/>
    </row>
    <row r="26" spans="1:41" ht="14.1" customHeight="1">
      <c r="A26" s="13"/>
      <c r="B26" s="419"/>
      <c r="C26" s="406"/>
      <c r="D26" s="405"/>
      <c r="E26" s="419"/>
      <c r="F26" s="419"/>
      <c r="G26" s="419"/>
      <c r="H26" s="407"/>
      <c r="I26" s="406"/>
      <c r="J26" s="156"/>
      <c r="K26" s="126"/>
      <c r="L26" s="126"/>
      <c r="M26" s="130"/>
      <c r="N26" s="7"/>
      <c r="O26" s="7"/>
      <c r="P26" s="7"/>
      <c r="Q26" s="7"/>
      <c r="R26" s="7"/>
      <c r="S26" s="433"/>
      <c r="T26" s="7"/>
      <c r="W26" s="14"/>
      <c r="X26" s="14"/>
      <c r="Y26" s="14"/>
      <c r="Z26" s="14"/>
      <c r="AA26" s="14"/>
      <c r="AB26" s="14"/>
      <c r="AC26" s="510">
        <v>2020</v>
      </c>
      <c r="AD26" s="510"/>
      <c r="AE26" s="14"/>
      <c r="AF26" s="511" t="s">
        <v>435</v>
      </c>
      <c r="AG26" s="511"/>
      <c r="AH26" s="511"/>
      <c r="AI26" s="511"/>
      <c r="AJ26" s="511"/>
      <c r="AK26" s="14"/>
      <c r="AL26" s="15"/>
      <c r="AM26" s="4"/>
      <c r="AN26" s="4"/>
      <c r="AO26" s="4"/>
    </row>
    <row r="27" spans="1:41" ht="14.1" customHeight="1">
      <c r="A27" s="13"/>
      <c r="B27" s="404" t="s">
        <v>287</v>
      </c>
      <c r="C27" s="406"/>
      <c r="D27" s="418"/>
      <c r="E27" s="437">
        <v>1</v>
      </c>
      <c r="F27" s="437">
        <v>5</v>
      </c>
      <c r="G27" s="437">
        <v>4</v>
      </c>
      <c r="H27" s="437">
        <v>2</v>
      </c>
      <c r="I27" s="437">
        <v>3</v>
      </c>
      <c r="J27" s="156"/>
      <c r="K27" s="126"/>
      <c r="L27" s="126"/>
      <c r="M27" s="130"/>
      <c r="N27" s="7"/>
      <c r="O27" s="7"/>
      <c r="P27" s="7"/>
      <c r="Q27" s="7"/>
      <c r="R27" s="7"/>
      <c r="S27" s="433"/>
      <c r="T27" s="7"/>
      <c r="W27" s="14"/>
      <c r="X27" s="14"/>
      <c r="Y27" s="14"/>
      <c r="Z27" s="14"/>
      <c r="AA27" s="14"/>
      <c r="AB27" s="14"/>
      <c r="AC27" s="510">
        <v>2021</v>
      </c>
      <c r="AD27" s="510"/>
      <c r="AE27" s="14"/>
      <c r="AF27" s="511" t="s">
        <v>270</v>
      </c>
      <c r="AG27" s="511"/>
      <c r="AH27" s="511"/>
      <c r="AI27" s="511"/>
      <c r="AJ27" s="511"/>
      <c r="AK27" s="14"/>
      <c r="AL27" s="15"/>
      <c r="AM27" s="4"/>
      <c r="AN27" s="4"/>
      <c r="AO27" s="4"/>
    </row>
    <row r="28" spans="1:41" ht="14.1" customHeight="1">
      <c r="A28" s="13"/>
      <c r="B28" s="419"/>
      <c r="C28" s="406"/>
      <c r="D28" s="405"/>
      <c r="E28" s="419"/>
      <c r="F28" s="419"/>
      <c r="G28" s="419"/>
      <c r="H28" s="419"/>
      <c r="I28" s="419"/>
      <c r="J28" s="156"/>
      <c r="K28" s="126"/>
      <c r="L28" s="126"/>
      <c r="M28" s="126"/>
      <c r="N28" s="7"/>
      <c r="O28" s="7"/>
      <c r="P28" s="7"/>
      <c r="Q28" s="7"/>
      <c r="R28" s="7"/>
      <c r="S28" s="507"/>
      <c r="T28" s="7"/>
      <c r="W28" s="14"/>
      <c r="X28" s="14"/>
      <c r="Y28" s="14"/>
      <c r="Z28" s="14"/>
      <c r="AA28" s="14"/>
      <c r="AB28" s="14"/>
      <c r="AC28" s="510">
        <v>2022</v>
      </c>
      <c r="AD28" s="510"/>
      <c r="AE28" s="14"/>
      <c r="AF28" s="511" t="s">
        <v>436</v>
      </c>
      <c r="AG28" s="511"/>
      <c r="AH28" s="511"/>
      <c r="AI28" s="511"/>
      <c r="AJ28" s="511"/>
      <c r="AK28" s="14"/>
      <c r="AL28" s="15"/>
      <c r="AM28" s="4"/>
      <c r="AN28" s="4"/>
      <c r="AO28" s="4"/>
    </row>
    <row r="29" spans="1:41" ht="14.1" customHeight="1">
      <c r="A29" s="13"/>
      <c r="B29" s="404" t="s">
        <v>286</v>
      </c>
      <c r="C29" s="406"/>
      <c r="D29" s="418"/>
      <c r="E29" s="437">
        <v>4</v>
      </c>
      <c r="F29" s="437">
        <v>3</v>
      </c>
      <c r="G29" s="437">
        <v>5</v>
      </c>
      <c r="H29" s="437">
        <v>1</v>
      </c>
      <c r="I29" s="437">
        <v>2</v>
      </c>
      <c r="J29" s="156"/>
      <c r="K29" s="126"/>
      <c r="L29" s="126"/>
      <c r="M29" s="126"/>
      <c r="N29" s="7"/>
      <c r="O29" s="7"/>
      <c r="P29" s="7"/>
      <c r="Q29" s="7"/>
      <c r="R29" s="7"/>
      <c r="S29" s="507"/>
      <c r="T29" s="7"/>
      <c r="W29" s="14"/>
      <c r="X29" s="14"/>
      <c r="Y29" s="14"/>
      <c r="Z29" s="14"/>
      <c r="AA29" s="14"/>
      <c r="AB29" s="14"/>
      <c r="AC29" s="510">
        <v>2023</v>
      </c>
      <c r="AD29" s="510"/>
      <c r="AE29" s="14"/>
      <c r="AF29" s="511" t="s">
        <v>269</v>
      </c>
      <c r="AG29" s="511"/>
      <c r="AH29" s="511"/>
      <c r="AI29" s="511"/>
      <c r="AJ29" s="511"/>
      <c r="AK29" s="14"/>
      <c r="AL29" s="15"/>
      <c r="AM29" s="4"/>
      <c r="AN29" s="4"/>
      <c r="AO29" s="4"/>
    </row>
    <row r="30" spans="1:41" ht="14.1" customHeight="1">
      <c r="A30" s="13"/>
      <c r="B30" s="419"/>
      <c r="C30" s="406"/>
      <c r="D30" s="405"/>
      <c r="E30" s="419"/>
      <c r="F30" s="419"/>
      <c r="G30" s="419"/>
      <c r="H30" s="419"/>
      <c r="I30" s="419"/>
      <c r="J30" s="156"/>
      <c r="K30" s="126"/>
      <c r="L30" s="126"/>
      <c r="M30" s="126"/>
      <c r="N30" s="7"/>
      <c r="O30" s="7"/>
      <c r="P30" s="7"/>
      <c r="Q30" s="7"/>
      <c r="R30" s="7"/>
      <c r="S30" s="507"/>
      <c r="T30" s="7"/>
      <c r="W30" s="14"/>
      <c r="X30" s="14"/>
      <c r="Y30" s="14"/>
      <c r="Z30" s="14"/>
      <c r="AA30" s="14"/>
      <c r="AB30" s="14"/>
      <c r="AC30" s="510"/>
      <c r="AD30" s="510"/>
      <c r="AE30" s="14"/>
      <c r="AF30" s="14"/>
      <c r="AG30" s="14"/>
      <c r="AH30" s="14"/>
      <c r="AI30" s="14"/>
      <c r="AJ30" s="14"/>
      <c r="AK30" s="14"/>
      <c r="AL30" s="15"/>
      <c r="AM30" s="4"/>
      <c r="AN30" s="4"/>
      <c r="AO30" s="4"/>
    </row>
    <row r="31" spans="1:41" ht="14.1" customHeight="1">
      <c r="A31" s="13"/>
      <c r="B31" s="406" t="s">
        <v>285</v>
      </c>
      <c r="C31" s="406"/>
      <c r="D31" s="420"/>
      <c r="E31" s="437">
        <v>1</v>
      </c>
      <c r="F31" s="437">
        <v>3</v>
      </c>
      <c r="G31" s="437">
        <v>2</v>
      </c>
      <c r="H31" s="437">
        <v>4</v>
      </c>
      <c r="I31" s="437">
        <v>5</v>
      </c>
      <c r="J31" s="158"/>
      <c r="K31" s="7"/>
      <c r="L31" s="7"/>
      <c r="M31" s="104"/>
      <c r="N31" s="7"/>
      <c r="O31" s="104"/>
      <c r="P31" s="14"/>
      <c r="Q31" s="14"/>
      <c r="R31" s="14"/>
      <c r="S31" s="507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5"/>
      <c r="AM31" s="4"/>
      <c r="AN31" s="4"/>
      <c r="AO31" s="4"/>
    </row>
    <row r="32" spans="1:41" ht="14.1" customHeight="1">
      <c r="A32" s="13"/>
      <c r="B32" s="7"/>
      <c r="C32" s="7"/>
      <c r="E32" s="7"/>
      <c r="F32" s="7"/>
      <c r="G32" s="7"/>
      <c r="H32" s="7"/>
      <c r="I32" s="7"/>
      <c r="J32" s="7"/>
      <c r="K32" s="7"/>
      <c r="L32" s="7"/>
      <c r="M32" s="7"/>
      <c r="N32" s="104"/>
      <c r="O32" s="104"/>
      <c r="P32" s="14"/>
      <c r="Q32" s="14"/>
      <c r="R32" s="14"/>
      <c r="S32" s="507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5"/>
      <c r="AM32" s="4"/>
      <c r="AN32" s="4"/>
      <c r="AO32" s="4"/>
    </row>
    <row r="33" spans="1:41" ht="14.1" customHeight="1">
      <c r="A33" s="13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04"/>
      <c r="O33" s="10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5"/>
      <c r="AM33" s="4"/>
      <c r="AN33" s="4"/>
      <c r="AO33" s="4"/>
    </row>
    <row r="34" spans="1:41" ht="14.1" customHeight="1">
      <c r="A34" s="13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04"/>
      <c r="O34" s="10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5"/>
      <c r="AM34" s="4"/>
      <c r="AN34" s="4"/>
      <c r="AO34" s="4"/>
    </row>
    <row r="35" spans="1:41" ht="14.1" customHeight="1">
      <c r="A35" s="13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04"/>
      <c r="O35" s="10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5"/>
      <c r="AM35" s="4"/>
      <c r="AN35" s="4"/>
      <c r="AO35" s="4"/>
    </row>
    <row r="36" spans="1:41" ht="14.1" customHeight="1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04"/>
      <c r="O36" s="104"/>
      <c r="P36" s="14"/>
      <c r="Q36" s="14"/>
      <c r="R36" s="14"/>
      <c r="S36" s="507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5"/>
      <c r="AM36" s="4"/>
      <c r="AN36" s="4"/>
      <c r="AO36" s="4"/>
    </row>
    <row r="37" spans="1:41" ht="14.1" customHeight="1">
      <c r="A37" s="1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04"/>
      <c r="O37" s="104"/>
      <c r="P37" s="14"/>
      <c r="Q37" s="14"/>
      <c r="R37" s="14"/>
      <c r="S37" s="507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5"/>
      <c r="AM37" s="4"/>
      <c r="AN37" s="4"/>
      <c r="AO37" s="4"/>
    </row>
    <row r="38" spans="1:41" ht="14.1" customHeight="1">
      <c r="A38" s="13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04"/>
      <c r="O38" s="104"/>
      <c r="P38" s="14"/>
      <c r="Q38" s="14"/>
      <c r="R38" s="14"/>
      <c r="S38" s="507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5"/>
      <c r="AM38" s="4"/>
      <c r="AN38" s="4"/>
      <c r="AO38" s="4"/>
    </row>
    <row r="39" spans="1:41" ht="14.1" customHeight="1">
      <c r="A39" s="13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507"/>
      <c r="T39" s="7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5"/>
      <c r="AM39" s="4"/>
      <c r="AN39" s="4"/>
      <c r="AO39" s="4"/>
    </row>
    <row r="40" spans="1:41" ht="14.1" customHeight="1">
      <c r="A40" s="13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4"/>
      <c r="O40" s="7"/>
      <c r="P40" s="101"/>
      <c r="Q40" s="14"/>
      <c r="R40" s="14"/>
      <c r="S40" s="507"/>
      <c r="T40" s="14"/>
      <c r="U40" s="101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5"/>
      <c r="AM40" s="4"/>
      <c r="AN40" s="4"/>
      <c r="AO40" s="4"/>
    </row>
    <row r="41" spans="1:41" ht="14.1" customHeight="1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507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5"/>
      <c r="AM41" s="4"/>
      <c r="AN41" s="4"/>
      <c r="AO41" s="4"/>
    </row>
    <row r="42" spans="1:41" ht="14.1" customHeight="1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5"/>
      <c r="AM42" s="4"/>
      <c r="AN42" s="4"/>
      <c r="AO42" s="4"/>
    </row>
    <row r="43" spans="1:41" ht="14.1" customHeight="1">
      <c r="A43" s="14" t="s">
        <v>22</v>
      </c>
      <c r="B43" s="9"/>
      <c r="C43" s="9"/>
      <c r="D43" s="9"/>
      <c r="E43" s="9"/>
      <c r="F43" s="9"/>
      <c r="G43" s="9"/>
      <c r="H43" s="9"/>
      <c r="I43" s="9"/>
      <c r="J43" s="10"/>
      <c r="K43" s="9"/>
      <c r="L43" s="145" t="s">
        <v>266</v>
      </c>
      <c r="M43" s="9"/>
      <c r="N43" s="9"/>
      <c r="O43" s="9"/>
      <c r="P43" s="9"/>
      <c r="Q43" s="9"/>
      <c r="R43" s="9"/>
      <c r="S43" s="9"/>
      <c r="T43" s="145" t="s">
        <v>267</v>
      </c>
      <c r="U43" s="9"/>
      <c r="V43" s="9"/>
      <c r="W43" s="9"/>
      <c r="X43" s="9"/>
      <c r="Y43" s="9"/>
      <c r="Z43" s="9"/>
      <c r="AA43" s="8"/>
      <c r="AB43" s="8"/>
      <c r="AC43" s="8"/>
      <c r="AD43" s="8"/>
      <c r="AE43" s="8"/>
      <c r="AF43" s="8"/>
      <c r="AG43" s="14"/>
      <c r="AH43" s="14"/>
      <c r="AI43" s="14"/>
      <c r="AJ43" s="14"/>
      <c r="AK43" s="14"/>
      <c r="AL43" s="15"/>
      <c r="AM43" s="4"/>
      <c r="AN43" s="4"/>
      <c r="AO43" s="4"/>
    </row>
    <row r="44" spans="1:41" ht="14.1" customHeight="1">
      <c r="A44" s="14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14"/>
      <c r="AH44" s="14"/>
      <c r="AI44" s="14"/>
      <c r="AJ44" s="14"/>
      <c r="AK44" s="14"/>
      <c r="AL44" s="15"/>
      <c r="AM44" s="4"/>
      <c r="AN44" s="4"/>
      <c r="AO44" s="4"/>
    </row>
    <row r="45" spans="1:41" s="6" customFormat="1" ht="18" thickBot="1">
      <c r="A45" s="154" t="s">
        <v>281</v>
      </c>
      <c r="B45" s="11"/>
      <c r="C45" s="9"/>
      <c r="D45" s="9"/>
      <c r="E45" s="9"/>
      <c r="F45" s="9"/>
      <c r="G45" s="9"/>
      <c r="H45" s="9"/>
      <c r="I45" s="11"/>
      <c r="J45" s="11"/>
      <c r="K45" s="11"/>
      <c r="L45" s="9"/>
      <c r="M45" s="9"/>
      <c r="N45" s="9"/>
      <c r="O45" s="9"/>
      <c r="P45" s="9"/>
      <c r="Q45" s="9"/>
      <c r="R45" s="9"/>
      <c r="S45" s="9"/>
      <c r="T45" s="9" t="s">
        <v>293</v>
      </c>
      <c r="U45" s="9"/>
      <c r="V45" s="9"/>
      <c r="W45" s="9"/>
      <c r="X45" s="9"/>
      <c r="Y45" s="16"/>
      <c r="Z45" s="16"/>
      <c r="AA45" s="9"/>
      <c r="AB45" s="9"/>
      <c r="AC45" s="9"/>
      <c r="AD45" s="9"/>
      <c r="AE45" s="9"/>
      <c r="AF45" s="9"/>
      <c r="AG45" s="16"/>
      <c r="AH45" s="16"/>
      <c r="AI45" s="16"/>
      <c r="AJ45" s="16"/>
      <c r="AK45" s="16"/>
      <c r="AL45" s="17"/>
      <c r="AM45" s="5"/>
      <c r="AN45" s="5"/>
      <c r="AO45" s="5"/>
    </row>
    <row r="46" spans="1:41" ht="14.1" customHeight="1">
      <c r="A46" s="18" t="s">
        <v>25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20"/>
      <c r="T46" s="409" t="s">
        <v>25</v>
      </c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20"/>
      <c r="AM46" s="4"/>
      <c r="AN46" s="4"/>
      <c r="AO46" s="4"/>
    </row>
    <row r="47" spans="1:41" ht="14.1" customHeight="1">
      <c r="A47" s="116" t="s">
        <v>433</v>
      </c>
      <c r="B47" s="148"/>
      <c r="C47" s="148"/>
      <c r="D47" s="148"/>
      <c r="E47" s="148"/>
      <c r="F47" s="148"/>
      <c r="G47" s="148" t="s">
        <v>21</v>
      </c>
      <c r="H47" s="148"/>
      <c r="I47" s="148"/>
      <c r="J47" s="148"/>
      <c r="K47" s="148"/>
      <c r="L47" s="148" t="s">
        <v>23</v>
      </c>
      <c r="M47" s="148"/>
      <c r="N47" s="148"/>
      <c r="O47" s="148"/>
      <c r="P47" s="148"/>
      <c r="Q47" s="24"/>
      <c r="R47" s="24"/>
      <c r="S47" s="25"/>
      <c r="T47" s="109" t="s">
        <v>235</v>
      </c>
      <c r="U47" s="109"/>
      <c r="V47" s="109"/>
      <c r="W47" s="109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1"/>
      <c r="AM47" s="4"/>
      <c r="AN47" s="4"/>
      <c r="AO47" s="4"/>
    </row>
    <row r="48" spans="1:41" ht="14.1" customHeight="1">
      <c r="A48" s="411" t="s">
        <v>11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3"/>
      <c r="T48" s="110"/>
      <c r="AG48" t="s">
        <v>14</v>
      </c>
      <c r="AJ48" t="s">
        <v>310</v>
      </c>
      <c r="AK48" s="110"/>
      <c r="AL48" s="111"/>
      <c r="AM48" s="4"/>
      <c r="AN48" s="4"/>
      <c r="AO48" s="4"/>
    </row>
    <row r="49" spans="1:41" ht="14.1" customHeight="1">
      <c r="A49" s="115" t="s">
        <v>12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5"/>
      <c r="T49" s="110"/>
      <c r="U49" s="230" t="s">
        <v>283</v>
      </c>
      <c r="V49" s="110"/>
      <c r="W49" s="110"/>
      <c r="X49" s="110"/>
      <c r="Y49" s="110"/>
      <c r="Z49" s="110"/>
      <c r="AA49" s="110"/>
      <c r="AB49" s="112"/>
      <c r="AC49" s="110"/>
      <c r="AD49" s="110"/>
      <c r="AE49" s="110"/>
      <c r="AF49" s="110"/>
      <c r="AG49" s="110"/>
      <c r="AH49" s="110"/>
      <c r="AI49" s="110"/>
      <c r="AJ49" s="110"/>
      <c r="AK49" s="110"/>
      <c r="AL49" s="111"/>
      <c r="AM49" s="4"/>
      <c r="AN49" s="4"/>
      <c r="AO49" s="4"/>
    </row>
    <row r="50" spans="1:41" ht="14.1" customHeight="1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3"/>
      <c r="T50" s="110"/>
      <c r="U50" s="230"/>
      <c r="V50" s="110"/>
      <c r="W50" s="110"/>
      <c r="X50" s="110"/>
      <c r="Y50" s="110"/>
      <c r="Z50" s="110"/>
      <c r="AA50" s="110"/>
      <c r="AB50" s="117"/>
      <c r="AC50" s="110"/>
      <c r="AD50" s="110"/>
      <c r="AE50" s="110"/>
      <c r="AF50" s="110"/>
      <c r="AG50" s="110"/>
      <c r="AH50" s="110"/>
      <c r="AI50" s="110"/>
      <c r="AJ50" s="110"/>
      <c r="AK50" s="110"/>
      <c r="AL50" s="111"/>
      <c r="AM50" s="4"/>
      <c r="AN50" s="4"/>
      <c r="AO50" s="4"/>
    </row>
    <row r="51" spans="1:41" ht="14.1" customHeight="1">
      <c r="A51" s="115" t="s">
        <v>20</v>
      </c>
      <c r="B51" s="14"/>
      <c r="C51" s="14" t="s">
        <v>314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 t="s">
        <v>14</v>
      </c>
      <c r="P51" s="14"/>
      <c r="Q51" s="14"/>
      <c r="R51" s="14" t="s">
        <v>24</v>
      </c>
      <c r="S51" s="15"/>
      <c r="T51" s="109"/>
      <c r="U51" s="230" t="s">
        <v>284</v>
      </c>
      <c r="V51" s="110"/>
      <c r="W51" s="109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1"/>
      <c r="AM51" s="4"/>
      <c r="AN51" s="4"/>
      <c r="AO51" s="4"/>
    </row>
    <row r="52" spans="1:41" ht="14.1" customHeight="1">
      <c r="A52" s="14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110"/>
      <c r="U52" s="109"/>
      <c r="V52" s="110"/>
      <c r="W52" s="110"/>
      <c r="X52" s="110"/>
      <c r="Y52" s="110"/>
      <c r="Z52" s="110"/>
      <c r="AA52" s="110"/>
      <c r="AB52" s="112"/>
      <c r="AC52" s="110"/>
      <c r="AD52" s="110"/>
      <c r="AE52" s="110"/>
      <c r="AF52" s="110"/>
      <c r="AG52" s="110"/>
      <c r="AH52" s="110"/>
      <c r="AI52" s="110"/>
      <c r="AJ52" s="110"/>
      <c r="AK52" s="110"/>
      <c r="AL52" s="111"/>
      <c r="AM52" s="4"/>
      <c r="AN52" s="4"/>
      <c r="AO52" s="4"/>
    </row>
    <row r="53" spans="1:41" ht="14.1" customHeight="1">
      <c r="A53" s="115" t="s">
        <v>13</v>
      </c>
      <c r="B53" s="14"/>
      <c r="C53" s="14"/>
      <c r="D53" s="14"/>
      <c r="E53" s="14"/>
      <c r="F53" s="14"/>
      <c r="G53" s="14" t="s">
        <v>16</v>
      </c>
      <c r="H53" s="14"/>
      <c r="I53" s="14"/>
      <c r="J53" s="14" t="s">
        <v>15</v>
      </c>
      <c r="K53" s="14"/>
      <c r="L53" s="14"/>
      <c r="M53" s="14"/>
      <c r="N53" s="14"/>
      <c r="O53" s="14" t="s">
        <v>14</v>
      </c>
      <c r="P53" s="14"/>
      <c r="Q53" s="14"/>
      <c r="R53" s="14" t="s">
        <v>24</v>
      </c>
      <c r="S53" s="15"/>
      <c r="T53" s="110"/>
      <c r="U53" s="230" t="s">
        <v>315</v>
      </c>
      <c r="V53" s="110"/>
      <c r="W53" s="110"/>
      <c r="X53" s="110"/>
      <c r="Y53" s="110"/>
      <c r="Z53" s="110"/>
      <c r="AA53" s="110"/>
      <c r="AB53" s="117"/>
      <c r="AC53" s="110"/>
      <c r="AD53" s="110"/>
      <c r="AE53" s="110"/>
      <c r="AF53" s="110"/>
      <c r="AG53" s="110"/>
      <c r="AH53" s="110"/>
      <c r="AI53" s="110"/>
      <c r="AJ53" s="110"/>
      <c r="AK53" s="110"/>
      <c r="AL53" s="111"/>
      <c r="AM53" s="4"/>
      <c r="AN53" s="4"/>
      <c r="AO53" s="4"/>
    </row>
    <row r="54" spans="1:41" ht="14.1" customHeight="1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5"/>
      <c r="T54" s="110"/>
      <c r="U54" s="109"/>
      <c r="V54" s="110"/>
      <c r="W54" s="109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1"/>
      <c r="AM54" s="4"/>
      <c r="AN54" s="4"/>
      <c r="AO54" s="4"/>
    </row>
    <row r="55" spans="1:41" ht="14.1" customHeight="1">
      <c r="A55" s="412" t="s">
        <v>442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5"/>
      <c r="T55" s="110"/>
      <c r="U55" s="230" t="s">
        <v>316</v>
      </c>
      <c r="V55" s="118"/>
      <c r="W55" s="110"/>
      <c r="X55" s="110"/>
      <c r="Y55" s="110"/>
      <c r="Z55" s="110"/>
      <c r="AA55" s="110"/>
      <c r="AB55" s="117"/>
      <c r="AC55" s="110"/>
      <c r="AD55" s="110"/>
      <c r="AE55" s="110"/>
      <c r="AF55" s="110"/>
      <c r="AG55" s="110"/>
      <c r="AH55" s="110"/>
      <c r="AI55" s="110"/>
      <c r="AJ55" s="110"/>
      <c r="AK55" s="110"/>
      <c r="AL55" s="111"/>
      <c r="AM55" s="4"/>
      <c r="AN55" s="4"/>
      <c r="AO55" s="4"/>
    </row>
    <row r="56" spans="1:41" ht="14.1" customHeight="1">
      <c r="A56" s="131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110"/>
      <c r="U56" s="110"/>
      <c r="V56" s="118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1"/>
      <c r="AM56" s="4"/>
      <c r="AN56" s="4"/>
      <c r="AO56" s="4"/>
    </row>
    <row r="57" spans="1:41" ht="14.1" customHeight="1">
      <c r="A57" s="115" t="s">
        <v>17</v>
      </c>
      <c r="B57" s="14"/>
      <c r="C57" s="14"/>
      <c r="D57" s="14"/>
      <c r="E57" s="14"/>
      <c r="F57" s="14"/>
      <c r="G57" s="14" t="s">
        <v>16</v>
      </c>
      <c r="H57" s="14"/>
      <c r="I57" s="14"/>
      <c r="J57" s="14" t="s">
        <v>15</v>
      </c>
      <c r="K57" s="14"/>
      <c r="L57" s="14"/>
      <c r="M57" s="14"/>
      <c r="N57" s="14"/>
      <c r="O57" s="14" t="s">
        <v>14</v>
      </c>
      <c r="P57" s="14"/>
      <c r="Q57" s="14"/>
      <c r="R57" s="14" t="s">
        <v>24</v>
      </c>
      <c r="S57" s="15"/>
      <c r="T57" s="109"/>
      <c r="U57" s="230" t="s">
        <v>317</v>
      </c>
      <c r="V57" s="118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1"/>
      <c r="AM57" s="4"/>
      <c r="AN57" s="4"/>
      <c r="AO57" s="4"/>
    </row>
    <row r="58" spans="1:41" ht="14.1" customHeight="1">
      <c r="A58" s="408" t="s">
        <v>426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5"/>
      <c r="T58" s="110"/>
      <c r="U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1"/>
      <c r="AM58" s="4"/>
      <c r="AN58" s="4"/>
      <c r="AO58" s="4"/>
    </row>
    <row r="59" spans="1:41" ht="14.1" customHeight="1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5"/>
      <c r="T59" s="110"/>
      <c r="U59" s="230" t="s">
        <v>317</v>
      </c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27"/>
      <c r="AH59" s="110"/>
      <c r="AI59" s="110"/>
      <c r="AJ59" s="110"/>
      <c r="AK59" s="110"/>
      <c r="AL59" s="111"/>
      <c r="AM59" s="4"/>
      <c r="AN59" s="4"/>
      <c r="AO59" s="4"/>
    </row>
    <row r="60" spans="1:41" ht="14.1" customHeight="1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5"/>
      <c r="T60" s="110"/>
      <c r="U60" s="109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1"/>
      <c r="AM60" s="4"/>
      <c r="AN60" s="4"/>
      <c r="AO60" s="4"/>
    </row>
    <row r="61" spans="1:41" ht="14.1" customHeight="1">
      <c r="A61" s="1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5"/>
      <c r="T61" s="110"/>
      <c r="U61" s="230" t="s">
        <v>317</v>
      </c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1"/>
      <c r="AM61" s="4"/>
      <c r="AN61" s="4"/>
      <c r="AO61" s="4"/>
    </row>
    <row r="62" spans="1:41" ht="14.1" customHeight="1">
      <c r="A62" s="13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5"/>
      <c r="T62" s="110"/>
      <c r="U62" s="109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1"/>
      <c r="AM62" s="4"/>
      <c r="AN62" s="4"/>
      <c r="AO62" s="4"/>
    </row>
    <row r="63" spans="1:41" ht="14.1" customHeight="1">
      <c r="A63" s="13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22"/>
      <c r="S63" s="15"/>
      <c r="T63" s="110"/>
      <c r="U63" s="109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1"/>
      <c r="AM63" s="4"/>
      <c r="AN63" s="4"/>
      <c r="AO63" s="4"/>
    </row>
    <row r="64" spans="1:41" ht="14.1" customHeight="1">
      <c r="A64" s="116" t="s">
        <v>18</v>
      </c>
      <c r="B64" s="24"/>
      <c r="C64" s="24"/>
      <c r="D64" s="24"/>
      <c r="E64" s="24"/>
      <c r="F64" s="24"/>
      <c r="G64" s="24" t="s">
        <v>16</v>
      </c>
      <c r="H64" s="24"/>
      <c r="I64" s="24"/>
      <c r="J64" s="24" t="s">
        <v>15</v>
      </c>
      <c r="K64" s="24"/>
      <c r="L64" s="24"/>
      <c r="M64" s="24"/>
      <c r="N64" s="24"/>
      <c r="O64" s="24" t="s">
        <v>14</v>
      </c>
      <c r="P64" s="24"/>
      <c r="Q64" s="24"/>
      <c r="R64" s="14" t="s">
        <v>24</v>
      </c>
      <c r="S64" s="25"/>
      <c r="T64" s="110"/>
      <c r="U64" s="109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1"/>
      <c r="AM64" s="4"/>
      <c r="AN64" s="4"/>
      <c r="AO64" s="4"/>
    </row>
    <row r="65" spans="1:41" ht="14.1" customHeight="1">
      <c r="A65" s="408" t="s">
        <v>426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5"/>
      <c r="T65" s="110"/>
      <c r="U65" t="s">
        <v>427</v>
      </c>
      <c r="V65" s="127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1"/>
      <c r="AM65" s="4"/>
      <c r="AN65" s="4"/>
      <c r="AO65" s="4"/>
    </row>
    <row r="66" spans="1:41" ht="14.1" customHeight="1">
      <c r="A66" s="13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5"/>
      <c r="T66" s="113"/>
      <c r="U66" s="128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4"/>
      <c r="AM66" s="4"/>
      <c r="AN66" s="4"/>
      <c r="AO66" s="4"/>
    </row>
    <row r="67" spans="1:41" ht="14.1" customHeight="1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5"/>
      <c r="T67" s="109" t="s">
        <v>236</v>
      </c>
      <c r="U67" s="110"/>
      <c r="V67" s="110"/>
      <c r="W67" s="110"/>
      <c r="X67" s="110"/>
      <c r="Y67" s="110"/>
      <c r="Z67" s="110"/>
      <c r="AA67" s="110"/>
      <c r="AB67" s="110"/>
      <c r="AC67" s="110" t="s">
        <v>237</v>
      </c>
      <c r="AD67" s="110"/>
      <c r="AE67" s="110"/>
      <c r="AF67" s="110"/>
      <c r="AG67" s="110" t="s">
        <v>14</v>
      </c>
      <c r="AH67" s="110"/>
      <c r="AI67" s="110"/>
      <c r="AJ67" s="110" t="s">
        <v>24</v>
      </c>
      <c r="AK67" s="110"/>
      <c r="AL67" s="111"/>
      <c r="AM67" s="4"/>
      <c r="AN67" s="4"/>
      <c r="AO67" s="4"/>
    </row>
    <row r="68" spans="1:41" ht="14.1" customHeight="1">
      <c r="A68" s="13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22"/>
      <c r="S68" s="15"/>
      <c r="T68" s="413" t="s">
        <v>434</v>
      </c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1"/>
      <c r="AM68" s="4"/>
      <c r="AN68" s="4"/>
      <c r="AO68" s="4"/>
    </row>
    <row r="69" spans="1:41" ht="14.1" customHeight="1">
      <c r="A69" s="116" t="s">
        <v>19</v>
      </c>
      <c r="B69" s="24"/>
      <c r="C69" s="24"/>
      <c r="D69" s="24"/>
      <c r="E69" s="24"/>
      <c r="F69" s="24"/>
      <c r="G69" s="24" t="s">
        <v>16</v>
      </c>
      <c r="H69" s="24"/>
      <c r="I69" s="24"/>
      <c r="J69" s="24" t="s">
        <v>15</v>
      </c>
      <c r="K69" s="24"/>
      <c r="L69" s="24"/>
      <c r="M69" s="24"/>
      <c r="N69" s="24"/>
      <c r="O69" s="24" t="s">
        <v>14</v>
      </c>
      <c r="P69" s="24"/>
      <c r="Q69" s="24"/>
      <c r="R69" s="14" t="s">
        <v>24</v>
      </c>
      <c r="S69" s="25"/>
      <c r="T69" s="410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4"/>
      <c r="AM69" s="4"/>
      <c r="AN69" s="4"/>
      <c r="AO69" s="4"/>
    </row>
    <row r="70" spans="1:41" ht="14.1" customHeight="1">
      <c r="A70" s="408" t="s">
        <v>426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5"/>
      <c r="T70" s="109" t="s">
        <v>239</v>
      </c>
      <c r="U70" s="110"/>
      <c r="V70" s="110"/>
      <c r="W70" s="110"/>
      <c r="X70" s="110"/>
      <c r="Y70" s="110"/>
      <c r="Z70" s="110"/>
      <c r="AA70" s="110"/>
      <c r="AB70" s="110"/>
      <c r="AC70" s="110" t="s">
        <v>237</v>
      </c>
      <c r="AD70" s="110"/>
      <c r="AE70" s="110"/>
      <c r="AF70" s="110"/>
      <c r="AG70" s="110" t="s">
        <v>14</v>
      </c>
      <c r="AH70" s="110"/>
      <c r="AI70" s="110"/>
      <c r="AJ70" s="110" t="s">
        <v>24</v>
      </c>
      <c r="AK70" s="110"/>
      <c r="AL70" s="111"/>
      <c r="AM70" s="4"/>
      <c r="AN70" s="4"/>
      <c r="AO70" s="4"/>
    </row>
    <row r="71" spans="1:41" ht="14.1" customHeight="1">
      <c r="A71" s="13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5"/>
      <c r="T71" s="14"/>
      <c r="U71" s="142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5"/>
      <c r="AM71" s="4"/>
      <c r="AN71" s="4"/>
      <c r="AO71" s="4"/>
    </row>
    <row r="72" spans="1:41" ht="14.1" customHeight="1">
      <c r="A72" s="13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5"/>
      <c r="T72" s="113"/>
      <c r="U72" s="128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4"/>
      <c r="AM72" s="4"/>
      <c r="AN72" s="4"/>
      <c r="AO72" s="4"/>
    </row>
    <row r="73" spans="1:41" ht="14.1" customHeight="1">
      <c r="A73" s="13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5"/>
      <c r="T73" s="109" t="s">
        <v>238</v>
      </c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1"/>
      <c r="AM73" s="4"/>
      <c r="AN73" s="4"/>
      <c r="AO73" s="4"/>
    </row>
    <row r="74" spans="1:41" ht="14.1" customHeight="1">
      <c r="A74" s="13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5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5"/>
      <c r="AM74" s="4"/>
      <c r="AN74" s="4"/>
      <c r="AO74" s="4"/>
    </row>
    <row r="75" spans="1:41" ht="14.1" customHeight="1" thickBot="1">
      <c r="A75" s="2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8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8"/>
      <c r="AM75" s="4"/>
      <c r="AN75" s="4"/>
      <c r="AO75" s="4"/>
    </row>
    <row r="76" spans="1:41" ht="14.1" customHeight="1">
      <c r="A76" s="13" t="s">
        <v>10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5"/>
      <c r="T76" s="14" t="s">
        <v>26</v>
      </c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5"/>
      <c r="AM76" s="4"/>
      <c r="AN76" s="4"/>
      <c r="AO76" s="4"/>
    </row>
    <row r="77" spans="1:41" ht="14.1" customHeight="1" thickBot="1">
      <c r="A77" s="504" t="s">
        <v>248</v>
      </c>
      <c r="B77" s="505"/>
      <c r="C77" s="505"/>
      <c r="D77" s="505"/>
      <c r="E77" s="505"/>
      <c r="F77" s="505"/>
      <c r="G77" s="505"/>
      <c r="H77" s="505"/>
      <c r="I77" s="505"/>
      <c r="J77" s="505"/>
      <c r="K77" s="505"/>
      <c r="L77" s="505"/>
      <c r="M77" s="505"/>
      <c r="N77" s="505"/>
      <c r="O77" s="505"/>
      <c r="P77" s="505"/>
      <c r="Q77" s="505"/>
      <c r="R77" s="505"/>
      <c r="S77" s="506"/>
      <c r="T77" s="505" t="s">
        <v>249</v>
      </c>
      <c r="U77" s="505"/>
      <c r="V77" s="505"/>
      <c r="W77" s="505"/>
      <c r="X77" s="505"/>
      <c r="Y77" s="505"/>
      <c r="Z77" s="505"/>
      <c r="AA77" s="505"/>
      <c r="AB77" s="505"/>
      <c r="AC77" s="505"/>
      <c r="AD77" s="505"/>
      <c r="AE77" s="505"/>
      <c r="AF77" s="505"/>
      <c r="AG77" s="505"/>
      <c r="AH77" s="505"/>
      <c r="AI77" s="505"/>
      <c r="AJ77" s="505"/>
      <c r="AK77" s="505"/>
      <c r="AL77" s="506"/>
      <c r="AM77" s="4"/>
      <c r="AN77" s="4"/>
      <c r="AO77" s="4"/>
    </row>
    <row r="78" spans="1:41" ht="14.1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1:41" ht="14.1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</sheetData>
  <mergeCells count="25">
    <mergeCell ref="AI3:AL3"/>
    <mergeCell ref="F5:L5"/>
    <mergeCell ref="M5:Q5"/>
    <mergeCell ref="R5:AA5"/>
    <mergeCell ref="AB5:AL5"/>
    <mergeCell ref="A2:E5"/>
    <mergeCell ref="F3:Q3"/>
    <mergeCell ref="R3:U3"/>
    <mergeCell ref="V3:AA3"/>
    <mergeCell ref="AB3:AH3"/>
    <mergeCell ref="AC24:AD24"/>
    <mergeCell ref="AC25:AD25"/>
    <mergeCell ref="AC26:AD26"/>
    <mergeCell ref="AF26:AJ26"/>
    <mergeCell ref="AC27:AD27"/>
    <mergeCell ref="AF27:AJ27"/>
    <mergeCell ref="S36:S41"/>
    <mergeCell ref="A77:S77"/>
    <mergeCell ref="T77:AL77"/>
    <mergeCell ref="S28:S32"/>
    <mergeCell ref="AC28:AD28"/>
    <mergeCell ref="AF28:AJ28"/>
    <mergeCell ref="AC29:AD29"/>
    <mergeCell ref="AF29:AJ29"/>
    <mergeCell ref="AC30:AD30"/>
  </mergeCells>
  <printOptions horizontalCentered="1" verticalCentered="1"/>
  <pageMargins left="0.59" right="0.39000000000000007" top="0.39000000000000007" bottom="0.39000000000000007" header="0.30000000000000004" footer="0.1031496062992126"/>
  <pageSetup paperSize="9" scale="71" orientation="portrait" horizontalDpi="4294967292" vertic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E55"/>
  <sheetViews>
    <sheetView topLeftCell="A31" workbookViewId="0">
      <selection activeCell="A56" sqref="A56"/>
    </sheetView>
  </sheetViews>
  <sheetFormatPr defaultRowHeight="15.75"/>
  <sheetData>
    <row r="2" spans="1:30">
      <c r="A2" s="14" t="s">
        <v>255</v>
      </c>
      <c r="C2" s="14"/>
      <c r="D2" s="14"/>
      <c r="E2" s="14"/>
      <c r="F2" s="14"/>
      <c r="G2" s="14"/>
      <c r="H2" s="104"/>
      <c r="I2" s="104"/>
      <c r="J2" s="104"/>
      <c r="K2" s="14"/>
      <c r="L2" s="104"/>
      <c r="M2" s="104"/>
      <c r="N2" s="104"/>
      <c r="O2" s="107"/>
      <c r="Q2" s="14"/>
      <c r="R2" s="14"/>
      <c r="S2" s="14"/>
      <c r="T2" s="14"/>
      <c r="U2" s="14"/>
      <c r="V2" s="104"/>
      <c r="W2" s="104"/>
      <c r="X2" s="104"/>
      <c r="Y2" s="14"/>
      <c r="Z2" s="14"/>
      <c r="AA2" s="14"/>
      <c r="AB2" s="14"/>
      <c r="AC2" s="14"/>
      <c r="AD2" s="14"/>
    </row>
    <row r="3" spans="1:30">
      <c r="A3" s="119" t="s">
        <v>261</v>
      </c>
      <c r="C3" s="14"/>
      <c r="D3" s="14"/>
      <c r="E3" s="14"/>
      <c r="F3" s="14"/>
      <c r="G3" s="14"/>
      <c r="H3" s="104"/>
      <c r="I3" s="104"/>
      <c r="J3" s="104"/>
      <c r="K3" s="14"/>
      <c r="L3" s="104"/>
      <c r="M3" s="104"/>
      <c r="N3" s="104"/>
      <c r="O3" s="107"/>
      <c r="Q3" s="14"/>
      <c r="R3" s="14"/>
      <c r="S3" s="14"/>
      <c r="T3" s="14"/>
      <c r="U3" s="14"/>
      <c r="V3" s="104"/>
      <c r="W3" s="104"/>
      <c r="X3" s="104"/>
      <c r="Y3" s="14"/>
      <c r="Z3" s="14"/>
      <c r="AA3" s="14"/>
      <c r="AB3" s="14"/>
      <c r="AC3" s="14"/>
      <c r="AD3" s="14"/>
    </row>
    <row r="4" spans="1:30">
      <c r="A4" s="119" t="s">
        <v>260</v>
      </c>
      <c r="C4" s="14"/>
      <c r="D4" s="14"/>
      <c r="E4" s="14"/>
      <c r="F4" s="14"/>
      <c r="G4" s="14"/>
      <c r="H4" s="104"/>
      <c r="I4" s="104"/>
      <c r="J4" s="104"/>
      <c r="K4" s="14"/>
      <c r="L4" s="104"/>
      <c r="M4" s="104"/>
      <c r="N4" s="104"/>
      <c r="O4" s="107"/>
      <c r="Q4" s="14"/>
      <c r="R4" s="14"/>
      <c r="S4" s="14"/>
      <c r="T4" s="14"/>
      <c r="U4" s="14"/>
      <c r="V4" s="104"/>
      <c r="W4" s="104"/>
      <c r="X4" s="104"/>
      <c r="Y4" s="14"/>
      <c r="Z4" s="14"/>
      <c r="AA4" s="14"/>
      <c r="AB4" s="14"/>
      <c r="AC4" s="14"/>
      <c r="AD4" s="14"/>
    </row>
    <row r="5" spans="1:30">
      <c r="A5" s="119" t="s">
        <v>262</v>
      </c>
      <c r="C5" s="14"/>
      <c r="D5" s="14"/>
      <c r="E5" s="14"/>
      <c r="F5" s="14"/>
      <c r="G5" s="14"/>
      <c r="H5" s="104"/>
      <c r="I5" s="104"/>
      <c r="J5" s="104"/>
      <c r="K5" s="14"/>
      <c r="L5" s="104"/>
      <c r="M5" s="104"/>
      <c r="N5" s="104"/>
      <c r="O5" s="107"/>
      <c r="Q5" s="14"/>
      <c r="R5" s="14"/>
      <c r="S5" s="14"/>
      <c r="T5" s="14"/>
      <c r="U5" s="14"/>
      <c r="V5" s="104"/>
      <c r="W5" s="104"/>
      <c r="X5" s="104"/>
      <c r="Y5" s="14"/>
      <c r="Z5" s="14"/>
      <c r="AA5" s="14"/>
      <c r="AB5" s="14"/>
      <c r="AC5" s="14"/>
      <c r="AD5" s="14"/>
    </row>
    <row r="6" spans="1:30">
      <c r="A6" s="143" t="s">
        <v>265</v>
      </c>
      <c r="B6" s="144"/>
      <c r="C6" s="144"/>
      <c r="D6" s="14"/>
      <c r="E6" s="14"/>
      <c r="F6" s="14"/>
      <c r="G6" s="14"/>
      <c r="H6" s="104"/>
      <c r="I6" s="104"/>
      <c r="J6" s="104"/>
      <c r="K6" s="14"/>
      <c r="L6" s="104"/>
      <c r="M6" s="104"/>
      <c r="N6" s="104"/>
      <c r="O6" s="107"/>
      <c r="Q6" s="14"/>
      <c r="R6" s="14"/>
      <c r="S6" s="14"/>
      <c r="T6" s="14"/>
      <c r="U6" s="14"/>
      <c r="V6" s="104"/>
      <c r="W6" s="104"/>
      <c r="X6" s="104"/>
      <c r="Y6" s="14"/>
      <c r="Z6" s="14"/>
      <c r="AA6" s="14"/>
      <c r="AB6" s="14"/>
      <c r="AC6" s="14"/>
      <c r="AD6" s="14"/>
    </row>
    <row r="8" spans="1:30">
      <c r="E8" s="7"/>
      <c r="F8" s="7"/>
      <c r="G8" s="150" t="s">
        <v>277</v>
      </c>
      <c r="H8" s="7"/>
    </row>
    <row r="9" spans="1:30" ht="31.5">
      <c r="E9" s="148"/>
      <c r="F9" s="149" t="s">
        <v>290</v>
      </c>
      <c r="G9" s="148" t="s">
        <v>271</v>
      </c>
      <c r="H9" s="148" t="s">
        <v>272</v>
      </c>
    </row>
    <row r="10" spans="1:30">
      <c r="E10" s="98" t="s">
        <v>268</v>
      </c>
      <c r="F10" s="98" t="s">
        <v>276</v>
      </c>
      <c r="G10" s="98" t="s">
        <v>278</v>
      </c>
      <c r="H10" s="98" t="s">
        <v>278</v>
      </c>
    </row>
    <row r="11" spans="1:30">
      <c r="E11" s="7" t="s">
        <v>269</v>
      </c>
      <c r="F11" s="151">
        <v>45</v>
      </c>
      <c r="G11" s="7">
        <f>30+0.5*(F11-30)</f>
        <v>37.5</v>
      </c>
      <c r="H11" s="7">
        <f>15+0.5*(F11-30)</f>
        <v>22.5</v>
      </c>
    </row>
    <row r="12" spans="1:30">
      <c r="E12" s="7" t="s">
        <v>273</v>
      </c>
      <c r="F12" s="151">
        <v>7</v>
      </c>
      <c r="G12" s="7">
        <f>5+3*(F12-6)</f>
        <v>8</v>
      </c>
      <c r="H12" s="7">
        <f>0+3*(F12-6)</f>
        <v>3</v>
      </c>
    </row>
    <row r="13" spans="1:30">
      <c r="E13" s="7" t="s">
        <v>270</v>
      </c>
      <c r="F13" s="151">
        <v>55</v>
      </c>
      <c r="G13" s="7">
        <f>20+0.5*(F13-45)</f>
        <v>25</v>
      </c>
      <c r="H13" s="7">
        <f>15+0.5*(F13-45)</f>
        <v>20</v>
      </c>
    </row>
    <row r="14" spans="1:30">
      <c r="E14" s="147" t="s">
        <v>274</v>
      </c>
      <c r="F14" s="152">
        <v>6</v>
      </c>
      <c r="G14" s="147">
        <f>5+3*(F14-5)</f>
        <v>8</v>
      </c>
      <c r="H14" s="147">
        <f>0+3*(F14-5)</f>
        <v>3</v>
      </c>
    </row>
    <row r="15" spans="1:30" ht="18.75">
      <c r="E15" s="153" t="s">
        <v>275</v>
      </c>
      <c r="F15" s="153"/>
      <c r="G15" s="153">
        <f>SUM(G11:G14)</f>
        <v>78.5</v>
      </c>
      <c r="H15" s="153">
        <f>SUM(H11:H14)</f>
        <v>48.5</v>
      </c>
    </row>
    <row r="29" spans="1:31">
      <c r="A29" s="13"/>
      <c r="B29" s="14"/>
      <c r="C29" s="119"/>
      <c r="D29" s="14"/>
      <c r="E29" s="14"/>
      <c r="F29" s="14"/>
      <c r="G29" s="14"/>
      <c r="H29" s="14"/>
      <c r="I29" s="104"/>
      <c r="J29" s="104"/>
      <c r="K29" s="104"/>
      <c r="L29" s="14"/>
      <c r="M29" s="104"/>
      <c r="N29" s="104"/>
      <c r="O29" s="104"/>
      <c r="P29" s="107"/>
      <c r="R29" s="14"/>
      <c r="S29" s="14"/>
      <c r="T29" s="14"/>
      <c r="U29" s="14"/>
      <c r="V29" s="14"/>
      <c r="W29" s="104"/>
      <c r="X29" s="104"/>
      <c r="Y29" s="104"/>
      <c r="Z29" s="14"/>
      <c r="AA29" s="14"/>
      <c r="AB29" s="14"/>
      <c r="AC29" s="14"/>
      <c r="AD29" s="14"/>
      <c r="AE29" s="14"/>
    </row>
    <row r="30" spans="1:31">
      <c r="A30" s="13"/>
      <c r="B30" s="98" t="s">
        <v>234</v>
      </c>
      <c r="C30" s="99" t="s">
        <v>233</v>
      </c>
      <c r="D30" s="98"/>
      <c r="E30" s="98"/>
      <c r="F30" s="98"/>
      <c r="G30" s="98"/>
      <c r="H30" s="98"/>
      <c r="I30" s="98"/>
      <c r="J30" s="98"/>
      <c r="K30" s="98"/>
      <c r="L30" s="108"/>
      <c r="M30" s="104"/>
      <c r="N30" s="104"/>
      <c r="O30" s="104"/>
      <c r="P30" s="104"/>
      <c r="Q30" s="104"/>
      <c r="R30" s="129"/>
      <c r="S30" s="104"/>
      <c r="T30" s="104"/>
      <c r="U30" s="104"/>
      <c r="V30" s="104"/>
      <c r="W30" s="104"/>
      <c r="X30" s="104"/>
      <c r="Y30" s="104"/>
      <c r="Z30" s="129"/>
      <c r="AA30" s="104"/>
      <c r="AB30" s="104"/>
      <c r="AC30" s="104"/>
      <c r="AD30" s="14"/>
      <c r="AE30" s="14"/>
    </row>
    <row r="31" spans="1:31">
      <c r="A31" s="13"/>
      <c r="B31" s="100">
        <v>1</v>
      </c>
      <c r="C31" s="155" t="s">
        <v>282</v>
      </c>
      <c r="D31" s="136"/>
      <c r="E31" s="136"/>
      <c r="F31" s="132"/>
      <c r="G31" s="132"/>
      <c r="H31" s="101"/>
      <c r="I31" s="101"/>
      <c r="J31" s="105"/>
      <c r="K31" s="105"/>
      <c r="L31" s="106"/>
      <c r="M31" s="101"/>
      <c r="N31" s="101"/>
      <c r="O31" s="101"/>
      <c r="P31" s="105"/>
      <c r="Q31" s="14"/>
      <c r="R31" s="106"/>
      <c r="S31" s="104"/>
      <c r="T31" s="104"/>
      <c r="U31" s="14"/>
      <c r="V31" s="101"/>
      <c r="W31" s="101"/>
      <c r="X31" s="101"/>
      <c r="Y31" s="7"/>
      <c r="Z31" s="106"/>
      <c r="AA31" s="14"/>
      <c r="AB31" s="14"/>
      <c r="AC31" s="101"/>
      <c r="AD31" s="14"/>
      <c r="AE31" s="14"/>
    </row>
    <row r="32" spans="1:31">
      <c r="A32" s="13"/>
      <c r="B32" s="100">
        <v>2</v>
      </c>
      <c r="C32" s="140" t="s">
        <v>256</v>
      </c>
      <c r="D32" s="101"/>
      <c r="E32" s="101"/>
      <c r="F32" s="101"/>
      <c r="G32" s="101"/>
      <c r="H32" s="102"/>
      <c r="I32" s="101"/>
      <c r="J32" s="106"/>
      <c r="K32" s="106"/>
      <c r="L32" s="137"/>
      <c r="M32" s="101"/>
      <c r="N32" s="101"/>
      <c r="O32" s="101"/>
      <c r="P32" s="105"/>
      <c r="Q32" s="14"/>
      <c r="R32" s="106"/>
      <c r="S32" s="104"/>
      <c r="T32" s="104"/>
      <c r="U32" s="14"/>
      <c r="V32" s="103"/>
      <c r="W32" s="101"/>
      <c r="X32" s="101"/>
      <c r="Y32" s="7"/>
      <c r="Z32" s="106"/>
      <c r="AA32" s="14"/>
      <c r="AB32" s="14"/>
      <c r="AC32" s="103"/>
      <c r="AD32" s="14"/>
      <c r="AE32" s="14"/>
    </row>
    <row r="33" spans="1:31">
      <c r="A33" s="13"/>
      <c r="B33" s="100">
        <v>3</v>
      </c>
      <c r="C33" s="140" t="s">
        <v>257</v>
      </c>
      <c r="D33" s="101"/>
      <c r="E33" s="101"/>
      <c r="F33" s="101"/>
      <c r="G33" s="101"/>
      <c r="H33" s="102"/>
      <c r="I33" s="101"/>
      <c r="J33" s="105"/>
      <c r="K33" s="105"/>
      <c r="L33" s="106"/>
      <c r="M33" s="101"/>
      <c r="N33" s="101"/>
      <c r="O33" s="101"/>
      <c r="P33" s="105"/>
      <c r="Q33" s="14"/>
      <c r="R33" s="106"/>
      <c r="S33" s="104"/>
      <c r="T33" s="104"/>
      <c r="U33" s="14"/>
      <c r="V33" s="103"/>
      <c r="W33" s="101"/>
      <c r="X33" s="101"/>
      <c r="Y33" s="7"/>
      <c r="Z33" s="106"/>
      <c r="AA33" s="14"/>
      <c r="AB33" s="14"/>
      <c r="AC33" s="103"/>
      <c r="AD33" s="14"/>
      <c r="AE33" s="14"/>
    </row>
    <row r="34" spans="1:31">
      <c r="A34" s="13"/>
      <c r="B34" s="100">
        <v>4</v>
      </c>
      <c r="C34" s="140" t="s">
        <v>263</v>
      </c>
      <c r="D34" s="101"/>
      <c r="E34" s="101"/>
      <c r="F34" s="101"/>
      <c r="G34" s="101"/>
      <c r="H34" s="102"/>
      <c r="I34" s="101"/>
      <c r="J34" s="105"/>
      <c r="K34" s="105"/>
      <c r="L34" s="106"/>
      <c r="M34" s="101"/>
      <c r="N34" s="101"/>
      <c r="O34" s="101"/>
      <c r="P34" s="105"/>
      <c r="Q34" s="14"/>
      <c r="R34" s="122"/>
      <c r="S34" s="124"/>
      <c r="T34" s="124"/>
      <c r="U34" s="125"/>
      <c r="V34" s="125"/>
      <c r="W34" s="120"/>
      <c r="X34" s="120"/>
      <c r="Y34" s="117"/>
      <c r="Z34" s="122"/>
      <c r="AA34" s="14"/>
      <c r="AB34" s="119"/>
      <c r="AC34" s="103"/>
      <c r="AD34" s="14"/>
      <c r="AE34" s="14"/>
    </row>
    <row r="35" spans="1:31">
      <c r="A35" s="13"/>
      <c r="B35" s="100">
        <v>5</v>
      </c>
      <c r="C35" s="140" t="s">
        <v>264</v>
      </c>
      <c r="D35" s="101"/>
      <c r="E35" s="101"/>
      <c r="F35" s="101"/>
      <c r="G35" s="101"/>
      <c r="H35" s="102"/>
      <c r="I35" s="101"/>
      <c r="J35" s="105"/>
      <c r="K35" s="105"/>
      <c r="L35" s="106"/>
      <c r="M35" s="101"/>
      <c r="N35" s="101"/>
      <c r="O35" s="101"/>
      <c r="P35" s="105"/>
      <c r="Q35" s="14"/>
      <c r="R35" s="122"/>
      <c r="S35" s="124"/>
      <c r="T35" s="124"/>
      <c r="U35" s="125"/>
      <c r="V35" s="125"/>
      <c r="W35" s="120"/>
      <c r="X35" s="120"/>
      <c r="Y35" s="117"/>
      <c r="Z35" s="122"/>
      <c r="AA35" s="14"/>
      <c r="AB35" s="119"/>
      <c r="AC35" s="103"/>
      <c r="AD35" s="14"/>
      <c r="AE35" s="14"/>
    </row>
    <row r="36" spans="1:31">
      <c r="A36" s="13"/>
      <c r="B36" s="100"/>
      <c r="C36" s="159"/>
      <c r="D36" s="101"/>
      <c r="E36" s="101"/>
      <c r="F36" s="101"/>
      <c r="G36" s="101"/>
      <c r="H36" s="102"/>
      <c r="I36" s="101"/>
      <c r="J36" s="105"/>
      <c r="K36" s="105"/>
      <c r="L36" s="106"/>
      <c r="M36" s="101"/>
      <c r="N36" s="101"/>
      <c r="O36" s="101"/>
      <c r="P36" s="105"/>
      <c r="Q36" s="14"/>
      <c r="R36" s="122"/>
      <c r="S36" s="124"/>
      <c r="T36" s="124"/>
      <c r="U36" s="125"/>
      <c r="V36" s="125"/>
      <c r="W36" s="120"/>
      <c r="X36" s="120"/>
      <c r="Y36" s="117"/>
      <c r="Z36" s="122"/>
      <c r="AA36" s="14"/>
      <c r="AB36" s="119"/>
      <c r="AC36" s="103"/>
      <c r="AD36" s="14"/>
      <c r="AE36" s="14"/>
    </row>
    <row r="37" spans="1:31">
      <c r="A37" s="13" t="s">
        <v>258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1">
      <c r="A38" s="13" t="s">
        <v>259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55" spans="1:1">
      <c r="A55" t="s">
        <v>487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8:A44"/>
  <sheetViews>
    <sheetView view="pageBreakPreview" zoomScale="60" zoomScaleNormal="125" zoomScalePageLayoutView="125" workbookViewId="0">
      <selection activeCell="A32" sqref="A32:XFD32"/>
    </sheetView>
  </sheetViews>
  <sheetFormatPr defaultColWidth="11" defaultRowHeight="15.75"/>
  <sheetData>
    <row r="28" spans="1:1">
      <c r="A28" s="121" t="s">
        <v>247</v>
      </c>
    </row>
    <row r="38" spans="1:1">
      <c r="A38" s="121" t="s">
        <v>246</v>
      </c>
    </row>
    <row r="39" spans="1:1">
      <c r="A39" t="s">
        <v>240</v>
      </c>
    </row>
    <row r="40" spans="1:1">
      <c r="A40" t="s">
        <v>241</v>
      </c>
    </row>
    <row r="41" spans="1:1">
      <c r="A41" t="s">
        <v>242</v>
      </c>
    </row>
    <row r="42" spans="1:1">
      <c r="A42" t="s">
        <v>245</v>
      </c>
    </row>
    <row r="43" spans="1:1">
      <c r="A43" t="s">
        <v>243</v>
      </c>
    </row>
    <row r="44" spans="1:1">
      <c r="A44" t="s">
        <v>244</v>
      </c>
    </row>
  </sheetData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3"/>
  <sheetViews>
    <sheetView workbookViewId="0">
      <selection activeCell="B6" sqref="B6:F6"/>
    </sheetView>
  </sheetViews>
  <sheetFormatPr defaultRowHeight="15.75"/>
  <sheetData>
    <row r="2" spans="1:7">
      <c r="B2" t="s">
        <v>311</v>
      </c>
    </row>
    <row r="6" spans="1:7" ht="23.25">
      <c r="A6" s="227" t="s">
        <v>289</v>
      </c>
      <c r="B6" s="228">
        <v>4</v>
      </c>
      <c r="C6" s="228">
        <v>2</v>
      </c>
      <c r="D6" s="228">
        <v>3</v>
      </c>
      <c r="E6" s="228">
        <v>5</v>
      </c>
      <c r="F6" s="228">
        <v>1</v>
      </c>
      <c r="G6" s="227" t="s">
        <v>289</v>
      </c>
    </row>
    <row r="7" spans="1:7" ht="23.25">
      <c r="A7" s="223" t="s">
        <v>288</v>
      </c>
      <c r="B7" s="224"/>
      <c r="C7" s="224"/>
      <c r="D7" s="224"/>
      <c r="E7" s="225"/>
      <c r="F7" s="226"/>
      <c r="G7" s="222"/>
    </row>
    <row r="8" spans="1:7" ht="23.25">
      <c r="A8" s="227" t="s">
        <v>289</v>
      </c>
      <c r="B8" s="228">
        <v>1</v>
      </c>
      <c r="C8" s="228">
        <v>5</v>
      </c>
      <c r="D8" s="228">
        <v>4</v>
      </c>
      <c r="E8" s="228">
        <v>2</v>
      </c>
      <c r="F8" s="228">
        <v>3</v>
      </c>
      <c r="G8" s="227" t="s">
        <v>289</v>
      </c>
    </row>
    <row r="9" spans="1:7" ht="23.25">
      <c r="A9" s="223" t="s">
        <v>287</v>
      </c>
      <c r="B9" s="224"/>
      <c r="C9" s="224"/>
      <c r="D9" s="224"/>
      <c r="E9" s="224"/>
      <c r="F9" s="224"/>
      <c r="G9" s="222"/>
    </row>
    <row r="10" spans="1:7" ht="23.25">
      <c r="A10" s="227" t="s">
        <v>289</v>
      </c>
      <c r="B10" s="228">
        <v>4</v>
      </c>
      <c r="C10" s="228">
        <v>3</v>
      </c>
      <c r="D10" s="228">
        <v>5</v>
      </c>
      <c r="E10" s="228">
        <v>1</v>
      </c>
      <c r="F10" s="228">
        <v>2</v>
      </c>
      <c r="G10" s="227" t="s">
        <v>289</v>
      </c>
    </row>
    <row r="11" spans="1:7" ht="23.25">
      <c r="A11" s="223" t="s">
        <v>286</v>
      </c>
      <c r="B11" s="224"/>
      <c r="C11" s="224"/>
      <c r="D11" s="224"/>
      <c r="E11" s="224"/>
      <c r="F11" s="224"/>
      <c r="G11" s="222"/>
    </row>
    <row r="12" spans="1:7" ht="23.25">
      <c r="A12" s="229" t="s">
        <v>289</v>
      </c>
      <c r="B12" s="228">
        <v>1</v>
      </c>
      <c r="C12" s="228">
        <v>3</v>
      </c>
      <c r="D12" s="228">
        <v>2</v>
      </c>
      <c r="E12" s="228">
        <v>4</v>
      </c>
      <c r="F12" s="228">
        <v>5</v>
      </c>
      <c r="G12" s="227" t="s">
        <v>289</v>
      </c>
    </row>
    <row r="13" spans="1:7" ht="23.25">
      <c r="A13" s="226" t="s">
        <v>285</v>
      </c>
      <c r="B13" s="226"/>
      <c r="C13" s="226"/>
      <c r="D13" s="226"/>
      <c r="E13" s="226"/>
      <c r="F13" s="226"/>
      <c r="G13" s="22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42"/>
  <sheetViews>
    <sheetView tabSelected="1" workbookViewId="0">
      <selection sqref="A1:AB30"/>
    </sheetView>
  </sheetViews>
  <sheetFormatPr defaultColWidth="8" defaultRowHeight="15.75"/>
  <cols>
    <col min="1" max="1" width="4.25" style="53" customWidth="1"/>
    <col min="2" max="2" width="3.625" style="53" customWidth="1"/>
    <col min="3" max="3" width="2.875" style="53" customWidth="1"/>
    <col min="4" max="4" width="7.5" style="53" customWidth="1"/>
    <col min="5" max="5" width="4.625" style="53" customWidth="1"/>
    <col min="6" max="15" width="4.875" style="53" hidden="1" customWidth="1"/>
    <col min="16" max="24" width="5.125" style="53" customWidth="1"/>
    <col min="25" max="25" width="4.375" style="53" customWidth="1"/>
    <col min="26" max="26" width="6.125" style="53" customWidth="1"/>
    <col min="27" max="27" width="0" style="53" hidden="1" customWidth="1"/>
    <col min="28" max="28" width="10.375" style="53" bestFit="1" customWidth="1"/>
    <col min="29" max="16384" width="8" style="53"/>
  </cols>
  <sheetData>
    <row r="1" spans="1:28" ht="16.5" thickBot="1">
      <c r="B1" s="53" t="s">
        <v>318</v>
      </c>
      <c r="D1" s="231" t="s">
        <v>279</v>
      </c>
      <c r="E1" s="232"/>
      <c r="H1" s="525" t="str">
        <f>D1</f>
        <v>HS19012</v>
      </c>
      <c r="I1" s="525"/>
      <c r="T1" s="233" t="s">
        <v>319</v>
      </c>
      <c r="U1" s="526">
        <v>43769</v>
      </c>
      <c r="V1" s="527"/>
      <c r="W1" s="528"/>
      <c r="Y1" s="529" t="s">
        <v>310</v>
      </c>
      <c r="Z1" s="531" t="s">
        <v>513</v>
      </c>
      <c r="AA1" s="53" t="e">
        <f>MAX(#REF!,U4)</f>
        <v>#REF!</v>
      </c>
    </row>
    <row r="2" spans="1:28" ht="16.5" thickBot="1">
      <c r="B2" s="53" t="s">
        <v>320</v>
      </c>
      <c r="D2" s="231" t="s">
        <v>311</v>
      </c>
      <c r="E2" s="234"/>
      <c r="H2" s="525" t="str">
        <f>D2</f>
        <v>AAK-Kalk-19</v>
      </c>
      <c r="I2" s="525"/>
      <c r="T2" s="38" t="s">
        <v>321</v>
      </c>
      <c r="U2" s="235">
        <v>3</v>
      </c>
      <c r="Y2" s="530"/>
      <c r="Z2" s="532"/>
    </row>
    <row r="3" spans="1:28" ht="16.5" thickBot="1">
      <c r="C3" s="233" t="s">
        <v>322</v>
      </c>
      <c r="D3" s="231" t="s">
        <v>398</v>
      </c>
      <c r="E3" s="234"/>
      <c r="H3" s="525" t="str">
        <f>D3</f>
        <v>LA-81-1029</v>
      </c>
      <c r="I3" s="525"/>
      <c r="T3" s="38" t="s">
        <v>323</v>
      </c>
      <c r="U3" s="235">
        <v>7</v>
      </c>
      <c r="V3" s="533" t="s">
        <v>324</v>
      </c>
      <c r="W3" s="533"/>
      <c r="X3" s="533"/>
      <c r="Y3" s="534">
        <v>20</v>
      </c>
      <c r="Z3" s="534"/>
    </row>
    <row r="4" spans="1:28" ht="17.45" customHeight="1">
      <c r="A4" s="523" t="s">
        <v>325</v>
      </c>
      <c r="B4" s="524"/>
      <c r="C4" s="524"/>
      <c r="D4" s="524"/>
      <c r="E4" s="234"/>
      <c r="T4" s="38" t="s">
        <v>326</v>
      </c>
      <c r="U4" s="236">
        <f>U2*U3</f>
        <v>21</v>
      </c>
      <c r="V4" s="237"/>
      <c r="W4" s="238" t="s">
        <v>327</v>
      </c>
      <c r="X4" s="237"/>
    </row>
    <row r="5" spans="1:28" ht="6.75" customHeight="1" thickBot="1">
      <c r="V5" s="237">
        <f>IF(ISNUMBER(D8),10000*D8/U$4,"")</f>
        <v>28571.428571428572</v>
      </c>
      <c r="W5" s="237"/>
      <c r="X5" s="237"/>
    </row>
    <row r="6" spans="1:28" ht="16.5" thickBot="1">
      <c r="A6" s="239" t="s">
        <v>328</v>
      </c>
      <c r="B6" s="240" t="s">
        <v>304</v>
      </c>
      <c r="C6" s="240" t="s">
        <v>233</v>
      </c>
      <c r="D6" s="241" t="s">
        <v>329</v>
      </c>
      <c r="E6" s="242" t="s">
        <v>330</v>
      </c>
      <c r="F6" s="242" t="s">
        <v>331</v>
      </c>
      <c r="G6" s="242" t="s">
        <v>332</v>
      </c>
      <c r="H6" s="242" t="s">
        <v>332</v>
      </c>
      <c r="I6" s="242" t="s">
        <v>333</v>
      </c>
      <c r="J6" s="242" t="s">
        <v>333</v>
      </c>
      <c r="K6" s="242" t="s">
        <v>333</v>
      </c>
      <c r="L6" s="242" t="s">
        <v>334</v>
      </c>
      <c r="M6" s="242" t="s">
        <v>334</v>
      </c>
      <c r="N6" s="242" t="s">
        <v>334</v>
      </c>
      <c r="O6" s="242" t="s">
        <v>334</v>
      </c>
      <c r="P6" s="243" t="s">
        <v>332</v>
      </c>
      <c r="Q6" s="243" t="s">
        <v>332</v>
      </c>
      <c r="R6" s="244" t="s">
        <v>333</v>
      </c>
      <c r="S6" s="244" t="s">
        <v>333</v>
      </c>
      <c r="T6" s="244" t="s">
        <v>333</v>
      </c>
      <c r="U6" s="245" t="s">
        <v>335</v>
      </c>
      <c r="V6" s="245" t="s">
        <v>335</v>
      </c>
      <c r="W6" s="245" t="s">
        <v>335</v>
      </c>
      <c r="X6" s="245" t="s">
        <v>335</v>
      </c>
      <c r="Y6" s="240" t="s">
        <v>336</v>
      </c>
      <c r="Z6" s="246" t="s">
        <v>337</v>
      </c>
      <c r="AB6" s="247" t="s">
        <v>338</v>
      </c>
    </row>
    <row r="7" spans="1:28">
      <c r="A7" s="206">
        <v>1</v>
      </c>
      <c r="B7" s="213">
        <v>1</v>
      </c>
      <c r="C7" s="207" t="s">
        <v>306</v>
      </c>
      <c r="D7" s="251">
        <v>64</v>
      </c>
      <c r="E7" s="252">
        <v>1.98</v>
      </c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4">
        <v>19.2</v>
      </c>
      <c r="Q7" s="255"/>
      <c r="R7" s="256">
        <v>16.440000000000001</v>
      </c>
      <c r="S7" s="256">
        <v>19.059999999999999</v>
      </c>
      <c r="T7" s="256"/>
      <c r="U7" s="257">
        <v>16.440000000000001</v>
      </c>
      <c r="V7" s="257">
        <v>25.18</v>
      </c>
      <c r="W7" s="257"/>
      <c r="X7" s="257"/>
      <c r="Y7" s="253">
        <v>4.5</v>
      </c>
      <c r="Z7" s="258">
        <f>SUM(E7:X7)+Y7</f>
        <v>102.80000000000001</v>
      </c>
      <c r="AB7" s="503">
        <f>Z7/U4*10000</f>
        <v>48952.380952380954</v>
      </c>
    </row>
    <row r="8" spans="1:28">
      <c r="A8" s="206">
        <v>2</v>
      </c>
      <c r="B8" s="213">
        <v>3</v>
      </c>
      <c r="C8" s="213"/>
      <c r="D8" s="259">
        <v>60</v>
      </c>
      <c r="E8" s="260">
        <v>3.08</v>
      </c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2">
        <v>22.04</v>
      </c>
      <c r="Q8" s="263"/>
      <c r="R8" s="264">
        <v>17.62</v>
      </c>
      <c r="S8" s="264">
        <v>24</v>
      </c>
      <c r="T8" s="264"/>
      <c r="U8" s="265">
        <v>16.88</v>
      </c>
      <c r="V8" s="266">
        <v>17.88</v>
      </c>
      <c r="W8" s="266"/>
      <c r="X8" s="266"/>
      <c r="Y8" s="267">
        <v>4.5</v>
      </c>
      <c r="Z8" s="258">
        <f t="shared" ref="Z8:Z70" si="0">SUM(E8:X8)+Y8</f>
        <v>105.99999999999999</v>
      </c>
      <c r="AB8" s="503"/>
    </row>
    <row r="9" spans="1:28">
      <c r="A9" s="206">
        <v>3</v>
      </c>
      <c r="B9" s="213">
        <v>2</v>
      </c>
      <c r="C9" s="213"/>
      <c r="D9" s="259">
        <v>61</v>
      </c>
      <c r="E9" s="260">
        <v>1.92</v>
      </c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2">
        <v>22.08</v>
      </c>
      <c r="Q9" s="263"/>
      <c r="R9" s="264">
        <v>21.86</v>
      </c>
      <c r="S9" s="264">
        <v>20.059999999999999</v>
      </c>
      <c r="T9" s="264"/>
      <c r="U9" s="265">
        <v>20.239999999999998</v>
      </c>
      <c r="V9" s="266">
        <v>16.32</v>
      </c>
      <c r="W9" s="266"/>
      <c r="X9" s="266"/>
      <c r="Y9" s="267">
        <v>4.5</v>
      </c>
      <c r="Z9" s="258">
        <f t="shared" si="0"/>
        <v>106.97999999999999</v>
      </c>
      <c r="AB9" s="503"/>
    </row>
    <row r="10" spans="1:28">
      <c r="A10" s="206">
        <v>4</v>
      </c>
      <c r="B10" s="213">
        <v>4</v>
      </c>
      <c r="C10" s="212"/>
      <c r="D10" s="259">
        <v>66</v>
      </c>
      <c r="E10" s="260">
        <v>2.04</v>
      </c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2">
        <v>21.24</v>
      </c>
      <c r="Q10" s="263"/>
      <c r="R10" s="264">
        <v>17.66</v>
      </c>
      <c r="S10" s="264">
        <v>16.600000000000001</v>
      </c>
      <c r="T10" s="264"/>
      <c r="U10" s="265">
        <v>19.8</v>
      </c>
      <c r="V10" s="266">
        <v>24.8</v>
      </c>
      <c r="W10" s="266"/>
      <c r="X10" s="266"/>
      <c r="Y10" s="267">
        <v>4.5</v>
      </c>
      <c r="Z10" s="258">
        <f t="shared" si="0"/>
        <v>106.64</v>
      </c>
      <c r="AB10" s="503"/>
    </row>
    <row r="11" spans="1:28">
      <c r="A11" s="206">
        <v>5</v>
      </c>
      <c r="B11" s="213">
        <v>5</v>
      </c>
      <c r="C11" s="213"/>
      <c r="D11" s="259">
        <v>61</v>
      </c>
      <c r="E11" s="260">
        <v>3.1</v>
      </c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2">
        <v>21.04</v>
      </c>
      <c r="Q11" s="263"/>
      <c r="R11" s="264">
        <v>18.059999999999999</v>
      </c>
      <c r="S11" s="264">
        <v>23.66</v>
      </c>
      <c r="T11" s="264"/>
      <c r="U11" s="265">
        <v>15</v>
      </c>
      <c r="V11" s="266">
        <v>17.420000000000002</v>
      </c>
      <c r="W11" s="266"/>
      <c r="X11" s="266"/>
      <c r="Y11" s="267">
        <v>4.5</v>
      </c>
      <c r="Z11" s="258">
        <f t="shared" si="0"/>
        <v>102.78</v>
      </c>
      <c r="AB11" s="503"/>
    </row>
    <row r="12" spans="1:28">
      <c r="A12" s="206">
        <v>6</v>
      </c>
      <c r="B12" s="213">
        <v>4</v>
      </c>
      <c r="C12" s="213" t="s">
        <v>313</v>
      </c>
      <c r="D12" s="259">
        <v>62</v>
      </c>
      <c r="E12" s="260">
        <v>2.64</v>
      </c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2">
        <v>23.36</v>
      </c>
      <c r="Q12" s="263"/>
      <c r="R12" s="264">
        <v>17.54</v>
      </c>
      <c r="S12" s="264">
        <v>22.64</v>
      </c>
      <c r="T12" s="264"/>
      <c r="U12" s="265">
        <v>21.8</v>
      </c>
      <c r="V12" s="266">
        <v>11.24</v>
      </c>
      <c r="W12" s="266"/>
      <c r="X12" s="266"/>
      <c r="Y12" s="267">
        <v>4.5</v>
      </c>
      <c r="Z12" s="258">
        <f t="shared" si="0"/>
        <v>103.72</v>
      </c>
      <c r="AB12" s="503"/>
    </row>
    <row r="13" spans="1:28">
      <c r="A13" s="206">
        <v>7</v>
      </c>
      <c r="B13" s="213">
        <v>3</v>
      </c>
      <c r="C13" s="212"/>
      <c r="D13" s="259">
        <v>62</v>
      </c>
      <c r="E13" s="260">
        <v>2.38</v>
      </c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2">
        <v>20.14</v>
      </c>
      <c r="Q13" s="263"/>
      <c r="R13" s="264">
        <v>18.059999999999999</v>
      </c>
      <c r="S13" s="264">
        <v>22.46</v>
      </c>
      <c r="T13" s="264"/>
      <c r="U13" s="265">
        <v>15.68</v>
      </c>
      <c r="V13" s="266">
        <v>21.64</v>
      </c>
      <c r="W13" s="266"/>
      <c r="X13" s="266"/>
      <c r="Y13" s="267">
        <v>4.5</v>
      </c>
      <c r="Z13" s="258">
        <f t="shared" si="0"/>
        <v>104.86</v>
      </c>
      <c r="AB13" s="503"/>
    </row>
    <row r="14" spans="1:28" ht="12.75" customHeight="1">
      <c r="A14" s="206">
        <v>8</v>
      </c>
      <c r="B14" s="213">
        <v>5</v>
      </c>
      <c r="C14" s="213"/>
      <c r="D14" s="259">
        <v>62</v>
      </c>
      <c r="E14" s="260">
        <v>3.04</v>
      </c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2">
        <v>24.78</v>
      </c>
      <c r="Q14" s="263"/>
      <c r="R14" s="264">
        <v>17.46</v>
      </c>
      <c r="S14" s="264">
        <v>23.9</v>
      </c>
      <c r="T14" s="264"/>
      <c r="U14" s="265">
        <v>23.6</v>
      </c>
      <c r="V14" s="266">
        <v>0</v>
      </c>
      <c r="W14" s="266"/>
      <c r="X14" s="266"/>
      <c r="Y14" s="267">
        <v>4.5</v>
      </c>
      <c r="Z14" s="258">
        <f t="shared" si="0"/>
        <v>97.28</v>
      </c>
      <c r="AB14" s="503"/>
    </row>
    <row r="15" spans="1:28" ht="12.75" customHeight="1">
      <c r="A15" s="206">
        <v>9</v>
      </c>
      <c r="B15" s="213">
        <v>1</v>
      </c>
      <c r="C15" s="213"/>
      <c r="D15" s="259">
        <v>64</v>
      </c>
      <c r="E15" s="260">
        <v>3.26</v>
      </c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2">
        <v>22.14</v>
      </c>
      <c r="Q15" s="263"/>
      <c r="R15" s="264">
        <v>18.04</v>
      </c>
      <c r="S15" s="264">
        <v>19.920000000000002</v>
      </c>
      <c r="T15" s="264"/>
      <c r="U15" s="265">
        <v>16.82</v>
      </c>
      <c r="V15" s="266">
        <v>12.64</v>
      </c>
      <c r="W15" s="266"/>
      <c r="X15" s="266"/>
      <c r="Y15" s="267">
        <v>4.5</v>
      </c>
      <c r="Z15" s="258">
        <f t="shared" si="0"/>
        <v>97.320000000000007</v>
      </c>
      <c r="AB15" s="503"/>
    </row>
    <row r="16" spans="1:28">
      <c r="A16" s="206">
        <v>10</v>
      </c>
      <c r="B16" s="213">
        <v>2</v>
      </c>
      <c r="C16" s="212"/>
      <c r="D16" s="259">
        <v>63</v>
      </c>
      <c r="E16" s="260">
        <v>2.48</v>
      </c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2">
        <v>22.96</v>
      </c>
      <c r="Q16" s="263"/>
      <c r="R16" s="264">
        <v>17.059999999999999</v>
      </c>
      <c r="S16" s="264">
        <v>16.739999999999998</v>
      </c>
      <c r="T16" s="264"/>
      <c r="U16" s="265">
        <v>25.02</v>
      </c>
      <c r="V16" s="266">
        <v>4.24</v>
      </c>
      <c r="W16" s="266"/>
      <c r="X16" s="266"/>
      <c r="Y16" s="267">
        <v>4.5</v>
      </c>
      <c r="Z16" s="258">
        <f t="shared" si="0"/>
        <v>92.999999999999986</v>
      </c>
      <c r="AB16" s="503"/>
    </row>
    <row r="17" spans="1:28">
      <c r="A17" s="206">
        <v>11</v>
      </c>
      <c r="B17" s="213">
        <v>1</v>
      </c>
      <c r="C17" s="213" t="s">
        <v>307</v>
      </c>
      <c r="D17" s="259">
        <v>72</v>
      </c>
      <c r="E17" s="260">
        <v>2.8</v>
      </c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2">
        <v>19.579999999999998</v>
      </c>
      <c r="Q17" s="263"/>
      <c r="R17" s="264">
        <v>22.44</v>
      </c>
      <c r="S17" s="264">
        <v>20.54</v>
      </c>
      <c r="T17" s="264"/>
      <c r="U17" s="265">
        <v>19.84</v>
      </c>
      <c r="V17" s="266">
        <v>7.7</v>
      </c>
      <c r="W17" s="266"/>
      <c r="X17" s="266"/>
      <c r="Y17" s="267">
        <v>4.5</v>
      </c>
      <c r="Z17" s="258">
        <f t="shared" si="0"/>
        <v>97.4</v>
      </c>
      <c r="AB17" s="503"/>
    </row>
    <row r="18" spans="1:28">
      <c r="A18" s="206">
        <v>12</v>
      </c>
      <c r="B18" s="213">
        <v>5</v>
      </c>
      <c r="C18" s="213"/>
      <c r="D18" s="259">
        <v>71</v>
      </c>
      <c r="E18" s="260">
        <v>2.34</v>
      </c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2">
        <v>20.7</v>
      </c>
      <c r="Q18" s="263"/>
      <c r="R18" s="264">
        <v>21.32</v>
      </c>
      <c r="S18" s="264">
        <v>14.2</v>
      </c>
      <c r="T18" s="264"/>
      <c r="U18" s="265">
        <v>21.9</v>
      </c>
      <c r="V18" s="266">
        <v>13.5</v>
      </c>
      <c r="W18" s="266"/>
      <c r="X18" s="266"/>
      <c r="Y18" s="267">
        <v>4.5</v>
      </c>
      <c r="Z18" s="258">
        <f t="shared" si="0"/>
        <v>98.460000000000008</v>
      </c>
      <c r="AB18" s="503"/>
    </row>
    <row r="19" spans="1:28" ht="12.75" customHeight="1">
      <c r="A19" s="206">
        <v>13</v>
      </c>
      <c r="B19" s="213">
        <v>4</v>
      </c>
      <c r="C19" s="213"/>
      <c r="D19" s="259">
        <v>70</v>
      </c>
      <c r="E19" s="260">
        <v>3.18</v>
      </c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2">
        <v>20.48</v>
      </c>
      <c r="Q19" s="263"/>
      <c r="R19" s="264">
        <v>22.36</v>
      </c>
      <c r="S19" s="264">
        <v>17.34</v>
      </c>
      <c r="T19" s="264"/>
      <c r="U19" s="265">
        <v>19.260000000000002</v>
      </c>
      <c r="V19" s="266">
        <v>10.58</v>
      </c>
      <c r="W19" s="266"/>
      <c r="X19" s="266"/>
      <c r="Y19" s="267">
        <v>4.5</v>
      </c>
      <c r="Z19" s="258">
        <f t="shared" si="0"/>
        <v>97.7</v>
      </c>
      <c r="AB19" s="503"/>
    </row>
    <row r="20" spans="1:28">
      <c r="A20" s="206">
        <v>14</v>
      </c>
      <c r="B20" s="213">
        <v>2</v>
      </c>
      <c r="C20" s="213"/>
      <c r="D20" s="259">
        <v>70</v>
      </c>
      <c r="E20" s="260">
        <v>3.06</v>
      </c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2">
        <v>21.18</v>
      </c>
      <c r="Q20" s="263"/>
      <c r="R20" s="264">
        <v>22.68</v>
      </c>
      <c r="S20" s="264">
        <v>19.46</v>
      </c>
      <c r="T20" s="264"/>
      <c r="U20" s="265">
        <v>17.12</v>
      </c>
      <c r="V20" s="266">
        <v>15.72</v>
      </c>
      <c r="W20" s="266"/>
      <c r="X20" s="266"/>
      <c r="Y20" s="267">
        <v>4.5</v>
      </c>
      <c r="Z20" s="258">
        <f t="shared" si="0"/>
        <v>103.72</v>
      </c>
      <c r="AB20" s="503"/>
    </row>
    <row r="21" spans="1:28" ht="12.75" customHeight="1">
      <c r="A21" s="206">
        <v>15</v>
      </c>
      <c r="B21" s="213">
        <v>3</v>
      </c>
      <c r="C21" s="213"/>
      <c r="D21" s="259">
        <v>67</v>
      </c>
      <c r="E21" s="260">
        <v>2.54</v>
      </c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2">
        <v>19.600000000000001</v>
      </c>
      <c r="Q21" s="263"/>
      <c r="R21" s="264">
        <v>21.2</v>
      </c>
      <c r="S21" s="264">
        <v>18.36</v>
      </c>
      <c r="T21" s="264"/>
      <c r="U21" s="265">
        <v>14.92</v>
      </c>
      <c r="V21" s="266">
        <v>23.72</v>
      </c>
      <c r="W21" s="266"/>
      <c r="X21" s="266"/>
      <c r="Y21" s="267">
        <v>4.5</v>
      </c>
      <c r="Z21" s="258">
        <f t="shared" si="0"/>
        <v>104.84</v>
      </c>
      <c r="AB21" s="503"/>
    </row>
    <row r="22" spans="1:28">
      <c r="A22" s="206">
        <v>16</v>
      </c>
      <c r="B22" s="213">
        <v>4</v>
      </c>
      <c r="C22" s="213" t="s">
        <v>308</v>
      </c>
      <c r="D22" s="259">
        <v>70</v>
      </c>
      <c r="E22" s="260">
        <v>2.96</v>
      </c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2">
        <v>19.260000000000002</v>
      </c>
      <c r="Q22" s="263"/>
      <c r="R22" s="264">
        <v>20.7</v>
      </c>
      <c r="S22" s="264">
        <v>20.62</v>
      </c>
      <c r="T22" s="264"/>
      <c r="U22" s="265">
        <v>14.46</v>
      </c>
      <c r="V22" s="266">
        <v>25.14</v>
      </c>
      <c r="W22" s="266"/>
      <c r="X22" s="266"/>
      <c r="Y22" s="267">
        <v>4.5</v>
      </c>
      <c r="Z22" s="258">
        <f t="shared" si="0"/>
        <v>107.64</v>
      </c>
      <c r="AB22" s="503"/>
    </row>
    <row r="23" spans="1:28" ht="12.75" customHeight="1">
      <c r="A23" s="206">
        <v>17</v>
      </c>
      <c r="B23" s="213">
        <v>2</v>
      </c>
      <c r="C23" s="213"/>
      <c r="D23" s="259">
        <v>71</v>
      </c>
      <c r="E23" s="260">
        <v>3.64</v>
      </c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2">
        <v>23.36</v>
      </c>
      <c r="Q23" s="263"/>
      <c r="R23" s="264">
        <v>17.920000000000002</v>
      </c>
      <c r="S23" s="264">
        <v>21.98</v>
      </c>
      <c r="T23" s="264"/>
      <c r="U23" s="265">
        <v>19.100000000000001</v>
      </c>
      <c r="V23" s="266">
        <v>12.56</v>
      </c>
      <c r="W23" s="266"/>
      <c r="X23" s="266"/>
      <c r="Y23" s="267">
        <v>4.5</v>
      </c>
      <c r="Z23" s="258">
        <f t="shared" si="0"/>
        <v>103.06</v>
      </c>
      <c r="AB23" s="503"/>
    </row>
    <row r="24" spans="1:28">
      <c r="A24" s="206">
        <v>18</v>
      </c>
      <c r="B24" s="213">
        <v>3</v>
      </c>
      <c r="C24" s="213"/>
      <c r="D24" s="259">
        <v>71</v>
      </c>
      <c r="E24" s="260">
        <v>3.26</v>
      </c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2">
        <v>28.02</v>
      </c>
      <c r="Q24" s="263"/>
      <c r="R24" s="264">
        <v>21.38</v>
      </c>
      <c r="S24" s="264">
        <v>25.52</v>
      </c>
      <c r="T24" s="264"/>
      <c r="U24" s="265">
        <v>16.46</v>
      </c>
      <c r="V24" s="266">
        <v>6.48</v>
      </c>
      <c r="W24" s="266"/>
      <c r="X24" s="266"/>
      <c r="Y24" s="267">
        <v>4.5</v>
      </c>
      <c r="Z24" s="258">
        <f t="shared" si="0"/>
        <v>105.61999999999999</v>
      </c>
      <c r="AB24" s="503"/>
    </row>
    <row r="25" spans="1:28" ht="12.75" customHeight="1">
      <c r="A25" s="206">
        <v>19</v>
      </c>
      <c r="B25" s="213">
        <v>5</v>
      </c>
      <c r="C25" s="213"/>
      <c r="D25" s="259">
        <v>74</v>
      </c>
      <c r="E25" s="260">
        <v>2.98</v>
      </c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2">
        <v>19.399999999999999</v>
      </c>
      <c r="Q25" s="263"/>
      <c r="R25" s="264">
        <v>16.68</v>
      </c>
      <c r="S25" s="264">
        <v>19.14</v>
      </c>
      <c r="T25" s="264"/>
      <c r="U25" s="265">
        <v>18.18</v>
      </c>
      <c r="V25" s="266">
        <v>17.739999999999998</v>
      </c>
      <c r="W25" s="266"/>
      <c r="X25" s="266"/>
      <c r="Y25" s="267">
        <v>4.5</v>
      </c>
      <c r="Z25" s="258">
        <f t="shared" si="0"/>
        <v>98.61999999999999</v>
      </c>
      <c r="AB25" s="503"/>
    </row>
    <row r="26" spans="1:28">
      <c r="A26" s="206">
        <v>20</v>
      </c>
      <c r="B26" s="213">
        <v>1</v>
      </c>
      <c r="C26" s="213"/>
      <c r="D26" s="259">
        <v>71</v>
      </c>
      <c r="E26" s="260">
        <v>2.2999999999999998</v>
      </c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2">
        <v>22.68</v>
      </c>
      <c r="Q26" s="263"/>
      <c r="R26" s="264">
        <v>19.920000000000002</v>
      </c>
      <c r="S26" s="264">
        <v>24</v>
      </c>
      <c r="T26" s="264"/>
      <c r="U26" s="265">
        <v>19.600000000000001</v>
      </c>
      <c r="V26" s="266">
        <v>15.18</v>
      </c>
      <c r="W26" s="266"/>
      <c r="X26" s="266"/>
      <c r="Y26" s="267">
        <v>4.5</v>
      </c>
      <c r="Z26" s="258">
        <f t="shared" si="0"/>
        <v>108.18</v>
      </c>
      <c r="AB26" s="503"/>
    </row>
    <row r="27" spans="1:28">
      <c r="A27" s="206"/>
      <c r="B27" s="213"/>
      <c r="C27" s="213"/>
      <c r="D27" s="259"/>
      <c r="E27" s="260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2"/>
      <c r="Q27" s="263"/>
      <c r="R27" s="264"/>
      <c r="S27" s="264"/>
      <c r="T27" s="264"/>
      <c r="U27" s="265"/>
      <c r="V27" s="266" t="str">
        <f t="shared" ref="V27:V71" si="1">IF(ISNUMBER(D30),10000*D30/U$4,"")</f>
        <v/>
      </c>
      <c r="W27" s="266"/>
      <c r="X27" s="266"/>
      <c r="Y27" s="267"/>
      <c r="Z27" s="258">
        <f t="shared" si="0"/>
        <v>0</v>
      </c>
    </row>
    <row r="28" spans="1:28">
      <c r="A28" s="206"/>
      <c r="B28" s="213"/>
      <c r="C28" s="213"/>
      <c r="D28" s="259"/>
      <c r="E28" s="260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2"/>
      <c r="Q28" s="263"/>
      <c r="R28" s="264"/>
      <c r="S28" s="264"/>
      <c r="T28" s="264"/>
      <c r="U28" s="265"/>
      <c r="V28" s="266" t="str">
        <f t="shared" si="1"/>
        <v/>
      </c>
      <c r="W28" s="266"/>
      <c r="X28" s="266"/>
      <c r="Y28" s="267"/>
      <c r="Z28" s="258">
        <f t="shared" si="0"/>
        <v>0</v>
      </c>
    </row>
    <row r="29" spans="1:28">
      <c r="A29" s="206"/>
      <c r="B29" s="213"/>
      <c r="C29" s="213"/>
      <c r="D29" s="259"/>
      <c r="E29" s="260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2"/>
      <c r="Q29" s="263"/>
      <c r="R29" s="264"/>
      <c r="S29" s="264"/>
      <c r="T29" s="264"/>
      <c r="U29" s="265"/>
      <c r="V29" s="266" t="str">
        <f t="shared" si="1"/>
        <v/>
      </c>
      <c r="W29" s="266"/>
      <c r="X29" s="266"/>
      <c r="Y29" s="267"/>
      <c r="Z29" s="258">
        <f t="shared" si="0"/>
        <v>0</v>
      </c>
    </row>
    <row r="30" spans="1:28">
      <c r="A30" s="206"/>
      <c r="B30" s="213"/>
      <c r="C30" s="213"/>
      <c r="D30" s="259"/>
      <c r="E30" s="260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2"/>
      <c r="Q30" s="263"/>
      <c r="R30" s="264"/>
      <c r="S30" s="264"/>
      <c r="T30" s="264"/>
      <c r="U30" s="265"/>
      <c r="V30" s="266" t="str">
        <f t="shared" si="1"/>
        <v/>
      </c>
      <c r="W30" s="266"/>
      <c r="X30" s="266"/>
      <c r="Y30" s="267"/>
      <c r="Z30" s="258">
        <f t="shared" si="0"/>
        <v>0</v>
      </c>
    </row>
    <row r="31" spans="1:28">
      <c r="A31" s="206"/>
      <c r="B31" s="213"/>
      <c r="C31" s="213"/>
      <c r="D31" s="259"/>
      <c r="E31" s="260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2"/>
      <c r="Q31" s="263"/>
      <c r="R31" s="264"/>
      <c r="S31" s="264"/>
      <c r="T31" s="264"/>
      <c r="U31" s="265"/>
      <c r="V31" s="266" t="str">
        <f t="shared" si="1"/>
        <v/>
      </c>
      <c r="W31" s="266"/>
      <c r="X31" s="266"/>
      <c r="Y31" s="267"/>
      <c r="Z31" s="258">
        <f t="shared" si="0"/>
        <v>0</v>
      </c>
    </row>
    <row r="32" spans="1:28">
      <c r="A32" s="206"/>
      <c r="B32" s="213"/>
      <c r="C32" s="213"/>
      <c r="D32" s="259"/>
      <c r="E32" s="260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2"/>
      <c r="Q32" s="263"/>
      <c r="R32" s="264"/>
      <c r="S32" s="264"/>
      <c r="T32" s="264"/>
      <c r="U32" s="265"/>
      <c r="V32" s="266" t="str">
        <f t="shared" si="1"/>
        <v/>
      </c>
      <c r="W32" s="266"/>
      <c r="X32" s="266"/>
      <c r="Y32" s="267"/>
      <c r="Z32" s="258">
        <f t="shared" si="0"/>
        <v>0</v>
      </c>
    </row>
    <row r="33" spans="1:26">
      <c r="A33" s="206"/>
      <c r="B33" s="213"/>
      <c r="C33" s="213"/>
      <c r="D33" s="259"/>
      <c r="E33" s="260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2"/>
      <c r="Q33" s="263"/>
      <c r="R33" s="264"/>
      <c r="S33" s="264"/>
      <c r="T33" s="264"/>
      <c r="U33" s="265"/>
      <c r="V33" s="266" t="str">
        <f t="shared" si="1"/>
        <v/>
      </c>
      <c r="W33" s="266"/>
      <c r="X33" s="266"/>
      <c r="Y33" s="267"/>
      <c r="Z33" s="258">
        <f t="shared" si="0"/>
        <v>0</v>
      </c>
    </row>
    <row r="34" spans="1:26">
      <c r="A34" s="206"/>
      <c r="B34" s="213"/>
      <c r="C34" s="213"/>
      <c r="D34" s="259"/>
      <c r="E34" s="260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2"/>
      <c r="Q34" s="263"/>
      <c r="R34" s="264"/>
      <c r="S34" s="264"/>
      <c r="T34" s="264"/>
      <c r="U34" s="265"/>
      <c r="V34" s="266" t="str">
        <f t="shared" si="1"/>
        <v/>
      </c>
      <c r="W34" s="266"/>
      <c r="X34" s="266"/>
      <c r="Y34" s="267"/>
      <c r="Z34" s="258">
        <f t="shared" si="0"/>
        <v>0</v>
      </c>
    </row>
    <row r="35" spans="1:26">
      <c r="A35" s="206"/>
      <c r="B35" s="213"/>
      <c r="C35" s="213"/>
      <c r="D35" s="259"/>
      <c r="E35" s="260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2"/>
      <c r="Q35" s="263"/>
      <c r="R35" s="264"/>
      <c r="S35" s="264"/>
      <c r="T35" s="264"/>
      <c r="U35" s="265"/>
      <c r="V35" s="266" t="str">
        <f t="shared" si="1"/>
        <v/>
      </c>
      <c r="W35" s="266"/>
      <c r="X35" s="266"/>
      <c r="Y35" s="267"/>
      <c r="Z35" s="258">
        <f t="shared" si="0"/>
        <v>0</v>
      </c>
    </row>
    <row r="36" spans="1:26">
      <c r="A36" s="206"/>
      <c r="B36" s="213"/>
      <c r="C36" s="213"/>
      <c r="D36" s="259"/>
      <c r="E36" s="260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2"/>
      <c r="Q36" s="263"/>
      <c r="R36" s="264"/>
      <c r="S36" s="264"/>
      <c r="T36" s="264"/>
      <c r="U36" s="265"/>
      <c r="V36" s="266" t="str">
        <f t="shared" si="1"/>
        <v/>
      </c>
      <c r="W36" s="266"/>
      <c r="X36" s="266"/>
      <c r="Y36" s="267"/>
      <c r="Z36" s="258">
        <f t="shared" si="0"/>
        <v>0</v>
      </c>
    </row>
    <row r="37" spans="1:26">
      <c r="A37" s="206"/>
      <c r="B37" s="213"/>
      <c r="C37" s="213"/>
      <c r="D37" s="259"/>
      <c r="E37" s="260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2"/>
      <c r="Q37" s="263"/>
      <c r="R37" s="264"/>
      <c r="S37" s="264"/>
      <c r="T37" s="264"/>
      <c r="U37" s="265"/>
      <c r="V37" s="266" t="str">
        <f t="shared" si="1"/>
        <v/>
      </c>
      <c r="W37" s="266"/>
      <c r="X37" s="266"/>
      <c r="Y37" s="267"/>
      <c r="Z37" s="258">
        <f t="shared" si="0"/>
        <v>0</v>
      </c>
    </row>
    <row r="38" spans="1:26">
      <c r="A38" s="206"/>
      <c r="B38" s="213"/>
      <c r="C38" s="213"/>
      <c r="D38" s="259"/>
      <c r="E38" s="260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2"/>
      <c r="Q38" s="263"/>
      <c r="R38" s="264"/>
      <c r="S38" s="264"/>
      <c r="T38" s="264"/>
      <c r="U38" s="265"/>
      <c r="V38" s="266" t="str">
        <f t="shared" si="1"/>
        <v/>
      </c>
      <c r="W38" s="266"/>
      <c r="X38" s="266"/>
      <c r="Y38" s="267"/>
      <c r="Z38" s="258">
        <f t="shared" si="0"/>
        <v>0</v>
      </c>
    </row>
    <row r="39" spans="1:26">
      <c r="A39" s="206"/>
      <c r="B39" s="213"/>
      <c r="C39" s="213"/>
      <c r="D39" s="259"/>
      <c r="E39" s="260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2"/>
      <c r="Q39" s="263"/>
      <c r="R39" s="264"/>
      <c r="S39" s="264"/>
      <c r="T39" s="264"/>
      <c r="U39" s="265"/>
      <c r="V39" s="266" t="str">
        <f t="shared" si="1"/>
        <v/>
      </c>
      <c r="W39" s="266"/>
      <c r="X39" s="266"/>
      <c r="Y39" s="267"/>
      <c r="Z39" s="258">
        <f t="shared" si="0"/>
        <v>0</v>
      </c>
    </row>
    <row r="40" spans="1:26">
      <c r="A40" s="206"/>
      <c r="B40" s="213"/>
      <c r="C40" s="213"/>
      <c r="D40" s="259"/>
      <c r="E40" s="260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2"/>
      <c r="Q40" s="263"/>
      <c r="R40" s="264"/>
      <c r="S40" s="264"/>
      <c r="T40" s="264"/>
      <c r="U40" s="265"/>
      <c r="V40" s="266" t="str">
        <f t="shared" si="1"/>
        <v/>
      </c>
      <c r="W40" s="266"/>
      <c r="X40" s="266"/>
      <c r="Y40" s="267"/>
      <c r="Z40" s="258">
        <f t="shared" si="0"/>
        <v>0</v>
      </c>
    </row>
    <row r="41" spans="1:26">
      <c r="A41" s="206"/>
      <c r="B41" s="213"/>
      <c r="C41" s="213"/>
      <c r="D41" s="259"/>
      <c r="E41" s="260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2"/>
      <c r="Q41" s="263"/>
      <c r="R41" s="264"/>
      <c r="S41" s="264"/>
      <c r="T41" s="264"/>
      <c r="U41" s="265"/>
      <c r="V41" s="266" t="str">
        <f t="shared" si="1"/>
        <v/>
      </c>
      <c r="W41" s="266"/>
      <c r="X41" s="266"/>
      <c r="Y41" s="267"/>
      <c r="Z41" s="258">
        <f t="shared" si="0"/>
        <v>0</v>
      </c>
    </row>
    <row r="42" spans="1:26">
      <c r="A42" s="206"/>
      <c r="B42" s="213"/>
      <c r="C42" s="213"/>
      <c r="D42" s="259"/>
      <c r="E42" s="260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2"/>
      <c r="Q42" s="263"/>
      <c r="R42" s="264"/>
      <c r="S42" s="264"/>
      <c r="T42" s="264"/>
      <c r="U42" s="265"/>
      <c r="V42" s="266" t="str">
        <f t="shared" si="1"/>
        <v/>
      </c>
      <c r="W42" s="266"/>
      <c r="X42" s="266"/>
      <c r="Y42" s="267"/>
      <c r="Z42" s="258">
        <f t="shared" si="0"/>
        <v>0</v>
      </c>
    </row>
    <row r="43" spans="1:26">
      <c r="A43" s="206"/>
      <c r="B43" s="213"/>
      <c r="C43" s="213"/>
      <c r="D43" s="259"/>
      <c r="E43" s="260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2"/>
      <c r="Q43" s="263"/>
      <c r="R43" s="264"/>
      <c r="S43" s="264"/>
      <c r="T43" s="264"/>
      <c r="U43" s="265"/>
      <c r="V43" s="266" t="str">
        <f t="shared" si="1"/>
        <v/>
      </c>
      <c r="W43" s="266"/>
      <c r="X43" s="266"/>
      <c r="Y43" s="267"/>
      <c r="Z43" s="258">
        <f t="shared" si="0"/>
        <v>0</v>
      </c>
    </row>
    <row r="44" spans="1:26">
      <c r="A44" s="206"/>
      <c r="B44" s="213"/>
      <c r="C44" s="213"/>
      <c r="D44" s="259"/>
      <c r="E44" s="260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2"/>
      <c r="Q44" s="263"/>
      <c r="R44" s="264"/>
      <c r="S44" s="264"/>
      <c r="T44" s="264"/>
      <c r="U44" s="265"/>
      <c r="V44" s="266" t="str">
        <f t="shared" si="1"/>
        <v/>
      </c>
      <c r="W44" s="266"/>
      <c r="X44" s="266"/>
      <c r="Y44" s="267"/>
      <c r="Z44" s="258">
        <f t="shared" si="0"/>
        <v>0</v>
      </c>
    </row>
    <row r="45" spans="1:26">
      <c r="A45" s="248"/>
      <c r="B45" s="249"/>
      <c r="C45" s="250"/>
      <c r="D45" s="259"/>
      <c r="E45" s="260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2"/>
      <c r="Q45" s="263"/>
      <c r="R45" s="264"/>
      <c r="S45" s="264"/>
      <c r="T45" s="264"/>
      <c r="U45" s="265"/>
      <c r="V45" s="266" t="str">
        <f t="shared" si="1"/>
        <v/>
      </c>
      <c r="W45" s="266"/>
      <c r="X45" s="266"/>
      <c r="Y45" s="267"/>
      <c r="Z45" s="258">
        <f t="shared" si="0"/>
        <v>0</v>
      </c>
    </row>
    <row r="46" spans="1:26">
      <c r="A46" s="248"/>
      <c r="B46" s="249"/>
      <c r="C46" s="250"/>
      <c r="D46" s="259"/>
      <c r="E46" s="260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2"/>
      <c r="Q46" s="263"/>
      <c r="R46" s="264"/>
      <c r="S46" s="264"/>
      <c r="T46" s="264"/>
      <c r="U46" s="265"/>
      <c r="V46" s="266"/>
      <c r="W46" s="266"/>
      <c r="X46" s="266"/>
      <c r="Y46" s="267"/>
      <c r="Z46" s="258">
        <f t="shared" si="0"/>
        <v>0</v>
      </c>
    </row>
    <row r="47" spans="1:26">
      <c r="A47" s="248"/>
      <c r="B47" s="249"/>
      <c r="C47" s="250"/>
      <c r="D47" s="259"/>
      <c r="E47" s="260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2"/>
      <c r="Q47" s="263"/>
      <c r="R47" s="264"/>
      <c r="S47" s="264"/>
      <c r="T47" s="264"/>
      <c r="U47" s="265"/>
      <c r="V47" s="266" t="str">
        <f t="shared" si="1"/>
        <v/>
      </c>
      <c r="W47" s="266"/>
      <c r="X47" s="266"/>
      <c r="Y47" s="267"/>
      <c r="Z47" s="258">
        <f t="shared" si="0"/>
        <v>0</v>
      </c>
    </row>
    <row r="48" spans="1:26">
      <c r="A48" s="248"/>
      <c r="B48" s="249"/>
      <c r="C48" s="250"/>
      <c r="D48" s="259"/>
      <c r="E48" s="260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2"/>
      <c r="Q48" s="263"/>
      <c r="R48" s="264"/>
      <c r="S48" s="264"/>
      <c r="T48" s="264"/>
      <c r="U48" s="265"/>
      <c r="V48" s="266" t="str">
        <f t="shared" si="1"/>
        <v/>
      </c>
      <c r="W48" s="266"/>
      <c r="X48" s="266"/>
      <c r="Y48" s="267"/>
      <c r="Z48" s="258">
        <f t="shared" si="0"/>
        <v>0</v>
      </c>
    </row>
    <row r="49" spans="1:26">
      <c r="A49" s="248"/>
      <c r="B49" s="249"/>
      <c r="C49" s="250"/>
      <c r="D49" s="259"/>
      <c r="E49" s="260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2"/>
      <c r="Q49" s="263"/>
      <c r="R49" s="264"/>
      <c r="S49" s="264"/>
      <c r="T49" s="264"/>
      <c r="U49" s="265"/>
      <c r="V49" s="266" t="str">
        <f t="shared" si="1"/>
        <v/>
      </c>
      <c r="W49" s="266"/>
      <c r="X49" s="266"/>
      <c r="Y49" s="267"/>
      <c r="Z49" s="258">
        <f t="shared" si="0"/>
        <v>0</v>
      </c>
    </row>
    <row r="50" spans="1:26">
      <c r="A50" s="248"/>
      <c r="B50" s="249"/>
      <c r="C50" s="250"/>
      <c r="D50" s="259"/>
      <c r="E50" s="260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2"/>
      <c r="Q50" s="263"/>
      <c r="R50" s="264"/>
      <c r="S50" s="264"/>
      <c r="T50" s="264"/>
      <c r="U50" s="265"/>
      <c r="V50" s="266" t="str">
        <f t="shared" si="1"/>
        <v/>
      </c>
      <c r="W50" s="266"/>
      <c r="X50" s="266"/>
      <c r="Y50" s="267"/>
      <c r="Z50" s="258">
        <f t="shared" si="0"/>
        <v>0</v>
      </c>
    </row>
    <row r="51" spans="1:26">
      <c r="A51" s="248"/>
      <c r="B51" s="249"/>
      <c r="C51" s="250"/>
      <c r="D51" s="259"/>
      <c r="E51" s="260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2"/>
      <c r="Q51" s="263"/>
      <c r="R51" s="264"/>
      <c r="S51" s="264"/>
      <c r="T51" s="264"/>
      <c r="U51" s="265"/>
      <c r="V51" s="266" t="str">
        <f t="shared" si="1"/>
        <v/>
      </c>
      <c r="W51" s="266"/>
      <c r="X51" s="266"/>
      <c r="Y51" s="267"/>
      <c r="Z51" s="258">
        <f t="shared" si="0"/>
        <v>0</v>
      </c>
    </row>
    <row r="52" spans="1:26">
      <c r="A52" s="248"/>
      <c r="B52" s="249"/>
      <c r="C52" s="250"/>
      <c r="D52" s="259"/>
      <c r="E52" s="260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2"/>
      <c r="Q52" s="263"/>
      <c r="R52" s="264"/>
      <c r="S52" s="264"/>
      <c r="T52" s="264"/>
      <c r="U52" s="265"/>
      <c r="V52" s="266" t="str">
        <f t="shared" si="1"/>
        <v/>
      </c>
      <c r="W52" s="266"/>
      <c r="X52" s="266"/>
      <c r="Y52" s="267"/>
      <c r="Z52" s="258">
        <f t="shared" si="0"/>
        <v>0</v>
      </c>
    </row>
    <row r="53" spans="1:26">
      <c r="A53" s="248"/>
      <c r="B53" s="249"/>
      <c r="C53" s="250"/>
      <c r="D53" s="259"/>
      <c r="E53" s="260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2"/>
      <c r="Q53" s="263"/>
      <c r="R53" s="264"/>
      <c r="S53" s="264"/>
      <c r="T53" s="264"/>
      <c r="U53" s="265"/>
      <c r="V53" s="266" t="str">
        <f t="shared" si="1"/>
        <v/>
      </c>
      <c r="W53" s="266"/>
      <c r="X53" s="266"/>
      <c r="Y53" s="267"/>
      <c r="Z53" s="258">
        <f t="shared" si="0"/>
        <v>0</v>
      </c>
    </row>
    <row r="54" spans="1:26">
      <c r="A54" s="248"/>
      <c r="B54" s="249"/>
      <c r="C54" s="250"/>
      <c r="D54" s="259"/>
      <c r="E54" s="260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2"/>
      <c r="Q54" s="263"/>
      <c r="R54" s="264"/>
      <c r="S54" s="264"/>
      <c r="T54" s="264"/>
      <c r="U54" s="265"/>
      <c r="V54" s="266" t="str">
        <f t="shared" si="1"/>
        <v/>
      </c>
      <c r="W54" s="266"/>
      <c r="X54" s="266"/>
      <c r="Y54" s="267"/>
      <c r="Z54" s="258">
        <f t="shared" si="0"/>
        <v>0</v>
      </c>
    </row>
    <row r="55" spans="1:26">
      <c r="A55" s="248"/>
      <c r="B55" s="249"/>
      <c r="C55" s="250"/>
      <c r="D55" s="259"/>
      <c r="E55" s="260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2"/>
      <c r="Q55" s="263"/>
      <c r="R55" s="264"/>
      <c r="S55" s="264"/>
      <c r="T55" s="264"/>
      <c r="U55" s="265"/>
      <c r="V55" s="266" t="str">
        <f t="shared" si="1"/>
        <v/>
      </c>
      <c r="W55" s="266"/>
      <c r="X55" s="266"/>
      <c r="Y55" s="267"/>
      <c r="Z55" s="258">
        <f t="shared" si="0"/>
        <v>0</v>
      </c>
    </row>
    <row r="56" spans="1:26">
      <c r="A56" s="248"/>
      <c r="B56" s="249"/>
      <c r="C56" s="250"/>
      <c r="D56" s="259"/>
      <c r="E56" s="260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2"/>
      <c r="Q56" s="263"/>
      <c r="R56" s="264"/>
      <c r="S56" s="264"/>
      <c r="T56" s="264"/>
      <c r="U56" s="265"/>
      <c r="V56" s="266" t="str">
        <f t="shared" si="1"/>
        <v/>
      </c>
      <c r="W56" s="266"/>
      <c r="X56" s="266"/>
      <c r="Y56" s="267"/>
      <c r="Z56" s="258">
        <f t="shared" si="0"/>
        <v>0</v>
      </c>
    </row>
    <row r="57" spans="1:26">
      <c r="A57" s="248"/>
      <c r="B57" s="249"/>
      <c r="C57" s="250"/>
      <c r="D57" s="259"/>
      <c r="E57" s="260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2"/>
      <c r="Q57" s="263"/>
      <c r="R57" s="264"/>
      <c r="S57" s="264"/>
      <c r="T57" s="264"/>
      <c r="U57" s="265"/>
      <c r="V57" s="266" t="str">
        <f t="shared" si="1"/>
        <v/>
      </c>
      <c r="W57" s="266"/>
      <c r="X57" s="266"/>
      <c r="Y57" s="267"/>
      <c r="Z57" s="258">
        <f t="shared" si="0"/>
        <v>0</v>
      </c>
    </row>
    <row r="58" spans="1:26">
      <c r="A58" s="248"/>
      <c r="B58" s="249"/>
      <c r="C58" s="250"/>
      <c r="D58" s="259"/>
      <c r="E58" s="260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2"/>
      <c r="Q58" s="263"/>
      <c r="R58" s="264"/>
      <c r="S58" s="264"/>
      <c r="T58" s="264"/>
      <c r="U58" s="265"/>
      <c r="V58" s="266" t="str">
        <f t="shared" si="1"/>
        <v/>
      </c>
      <c r="W58" s="266"/>
      <c r="X58" s="266"/>
      <c r="Y58" s="267"/>
      <c r="Z58" s="258">
        <f t="shared" si="0"/>
        <v>0</v>
      </c>
    </row>
    <row r="59" spans="1:26">
      <c r="A59" s="248"/>
      <c r="B59" s="249"/>
      <c r="C59" s="250"/>
      <c r="D59" s="259"/>
      <c r="E59" s="260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2"/>
      <c r="Q59" s="263"/>
      <c r="R59" s="264"/>
      <c r="S59" s="264"/>
      <c r="T59" s="264"/>
      <c r="U59" s="265"/>
      <c r="V59" s="266" t="str">
        <f t="shared" si="1"/>
        <v/>
      </c>
      <c r="W59" s="266"/>
      <c r="X59" s="266"/>
      <c r="Y59" s="267"/>
      <c r="Z59" s="258">
        <f t="shared" si="0"/>
        <v>0</v>
      </c>
    </row>
    <row r="60" spans="1:26">
      <c r="A60" s="248"/>
      <c r="B60" s="249"/>
      <c r="C60" s="250"/>
      <c r="D60" s="259"/>
      <c r="E60" s="260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2"/>
      <c r="Q60" s="263"/>
      <c r="R60" s="264"/>
      <c r="S60" s="264"/>
      <c r="T60" s="264"/>
      <c r="U60" s="265"/>
      <c r="V60" s="266" t="str">
        <f t="shared" si="1"/>
        <v/>
      </c>
      <c r="W60" s="266"/>
      <c r="X60" s="266"/>
      <c r="Y60" s="267"/>
      <c r="Z60" s="258">
        <f t="shared" si="0"/>
        <v>0</v>
      </c>
    </row>
    <row r="61" spans="1:26">
      <c r="A61" s="248"/>
      <c r="B61" s="249"/>
      <c r="C61" s="250"/>
      <c r="D61" s="259"/>
      <c r="E61" s="260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2"/>
      <c r="Q61" s="263"/>
      <c r="R61" s="264"/>
      <c r="S61" s="264"/>
      <c r="T61" s="264"/>
      <c r="U61" s="265"/>
      <c r="V61" s="266" t="str">
        <f t="shared" si="1"/>
        <v/>
      </c>
      <c r="W61" s="266"/>
      <c r="X61" s="266"/>
      <c r="Y61" s="267"/>
      <c r="Z61" s="258">
        <f t="shared" si="0"/>
        <v>0</v>
      </c>
    </row>
    <row r="62" spans="1:26">
      <c r="A62" s="248"/>
      <c r="B62" s="249"/>
      <c r="C62" s="250"/>
      <c r="D62" s="259"/>
      <c r="E62" s="260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2"/>
      <c r="Q62" s="263"/>
      <c r="R62" s="264"/>
      <c r="S62" s="264"/>
      <c r="T62" s="264"/>
      <c r="U62" s="265"/>
      <c r="V62" s="266" t="str">
        <f t="shared" si="1"/>
        <v/>
      </c>
      <c r="W62" s="266"/>
      <c r="X62" s="266"/>
      <c r="Y62" s="267"/>
      <c r="Z62" s="258">
        <f t="shared" si="0"/>
        <v>0</v>
      </c>
    </row>
    <row r="63" spans="1:26">
      <c r="A63" s="248"/>
      <c r="B63" s="249"/>
      <c r="C63" s="250"/>
      <c r="D63" s="259"/>
      <c r="E63" s="260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2"/>
      <c r="Q63" s="263"/>
      <c r="R63" s="264"/>
      <c r="S63" s="264"/>
      <c r="T63" s="264"/>
      <c r="U63" s="265"/>
      <c r="V63" s="266" t="str">
        <f t="shared" si="1"/>
        <v/>
      </c>
      <c r="W63" s="266"/>
      <c r="X63" s="266"/>
      <c r="Y63" s="267"/>
      <c r="Z63" s="258">
        <f t="shared" si="0"/>
        <v>0</v>
      </c>
    </row>
    <row r="64" spans="1:26">
      <c r="A64" s="248"/>
      <c r="B64" s="249"/>
      <c r="C64" s="250"/>
      <c r="D64" s="259"/>
      <c r="E64" s="260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2"/>
      <c r="Q64" s="263"/>
      <c r="R64" s="264"/>
      <c r="S64" s="264"/>
      <c r="T64" s="264"/>
      <c r="U64" s="265"/>
      <c r="V64" s="266" t="str">
        <f t="shared" si="1"/>
        <v/>
      </c>
      <c r="W64" s="266"/>
      <c r="X64" s="266"/>
      <c r="Y64" s="267"/>
      <c r="Z64" s="258">
        <f t="shared" si="0"/>
        <v>0</v>
      </c>
    </row>
    <row r="65" spans="1:26">
      <c r="A65" s="248"/>
      <c r="B65" s="249"/>
      <c r="C65" s="250"/>
      <c r="D65" s="259"/>
      <c r="E65" s="260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2"/>
      <c r="Q65" s="263"/>
      <c r="R65" s="264"/>
      <c r="S65" s="264"/>
      <c r="T65" s="264"/>
      <c r="U65" s="265"/>
      <c r="V65" s="266" t="str">
        <f t="shared" si="1"/>
        <v/>
      </c>
      <c r="W65" s="266"/>
      <c r="X65" s="266"/>
      <c r="Y65" s="267"/>
      <c r="Z65" s="258">
        <f t="shared" si="0"/>
        <v>0</v>
      </c>
    </row>
    <row r="66" spans="1:26">
      <c r="A66" s="248"/>
      <c r="B66" s="249"/>
      <c r="C66" s="250"/>
      <c r="D66" s="259"/>
      <c r="E66" s="260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2"/>
      <c r="Q66" s="263"/>
      <c r="R66" s="264"/>
      <c r="S66" s="264"/>
      <c r="T66" s="264"/>
      <c r="U66" s="265"/>
      <c r="V66" s="266" t="str">
        <f t="shared" si="1"/>
        <v/>
      </c>
      <c r="W66" s="266"/>
      <c r="X66" s="266"/>
      <c r="Y66" s="267"/>
      <c r="Z66" s="258">
        <f t="shared" si="0"/>
        <v>0</v>
      </c>
    </row>
    <row r="67" spans="1:26">
      <c r="A67" s="248"/>
      <c r="B67" s="249"/>
      <c r="C67" s="250"/>
      <c r="D67" s="259"/>
      <c r="E67" s="260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2"/>
      <c r="Q67" s="263"/>
      <c r="R67" s="264"/>
      <c r="S67" s="264"/>
      <c r="T67" s="264"/>
      <c r="U67" s="265"/>
      <c r="V67" s="266" t="str">
        <f t="shared" si="1"/>
        <v/>
      </c>
      <c r="W67" s="266"/>
      <c r="X67" s="266"/>
      <c r="Y67" s="267"/>
      <c r="Z67" s="258">
        <f t="shared" si="0"/>
        <v>0</v>
      </c>
    </row>
    <row r="68" spans="1:26">
      <c r="A68" s="248"/>
      <c r="B68" s="249"/>
      <c r="C68" s="250"/>
      <c r="D68" s="259"/>
      <c r="E68" s="260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2"/>
      <c r="Q68" s="263"/>
      <c r="R68" s="264"/>
      <c r="S68" s="264"/>
      <c r="T68" s="264"/>
      <c r="U68" s="265"/>
      <c r="V68" s="266" t="str">
        <f t="shared" si="1"/>
        <v/>
      </c>
      <c r="W68" s="266"/>
      <c r="X68" s="266"/>
      <c r="Y68" s="267"/>
      <c r="Z68" s="258">
        <f t="shared" si="0"/>
        <v>0</v>
      </c>
    </row>
    <row r="69" spans="1:26">
      <c r="A69" s="248"/>
      <c r="B69" s="249"/>
      <c r="C69" s="250"/>
      <c r="D69" s="259"/>
      <c r="E69" s="260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262"/>
      <c r="Q69" s="263"/>
      <c r="R69" s="264"/>
      <c r="S69" s="264"/>
      <c r="T69" s="264"/>
      <c r="U69" s="265"/>
      <c r="V69" s="266" t="str">
        <f t="shared" si="1"/>
        <v/>
      </c>
      <c r="W69" s="266"/>
      <c r="X69" s="266"/>
      <c r="Y69" s="267"/>
      <c r="Z69" s="258">
        <f t="shared" si="0"/>
        <v>0</v>
      </c>
    </row>
    <row r="70" spans="1:26">
      <c r="A70" s="248"/>
      <c r="B70" s="249"/>
      <c r="C70" s="250"/>
      <c r="D70" s="259"/>
      <c r="E70" s="260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2"/>
      <c r="Q70" s="263"/>
      <c r="R70" s="264"/>
      <c r="S70" s="264"/>
      <c r="T70" s="264"/>
      <c r="U70" s="265"/>
      <c r="V70" s="266" t="str">
        <f t="shared" si="1"/>
        <v/>
      </c>
      <c r="W70" s="266"/>
      <c r="X70" s="266"/>
      <c r="Y70" s="267"/>
      <c r="Z70" s="258">
        <f t="shared" si="0"/>
        <v>0</v>
      </c>
    </row>
    <row r="71" spans="1:26">
      <c r="A71" s="268"/>
      <c r="B71" s="502"/>
      <c r="C71" s="502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70"/>
      <c r="Q71" s="269"/>
      <c r="R71" s="269"/>
      <c r="S71" s="269"/>
      <c r="T71" s="269"/>
      <c r="U71" s="269"/>
      <c r="V71" s="53" t="str">
        <f t="shared" si="1"/>
        <v/>
      </c>
    </row>
    <row r="72" spans="1:26">
      <c r="A72" s="268"/>
      <c r="B72" s="502"/>
      <c r="C72" s="502"/>
      <c r="D72" s="269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70"/>
      <c r="Q72" s="269"/>
      <c r="R72" s="269"/>
      <c r="S72" s="269"/>
      <c r="T72" s="269"/>
      <c r="U72" s="269"/>
    </row>
    <row r="73" spans="1:26">
      <c r="A73" s="268"/>
      <c r="B73" s="502"/>
      <c r="C73" s="502"/>
      <c r="D73" s="269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  <c r="P73" s="270"/>
      <c r="Q73" s="269"/>
      <c r="R73" s="269"/>
      <c r="S73" s="269"/>
      <c r="T73" s="269"/>
      <c r="U73" s="269"/>
    </row>
    <row r="74" spans="1:26">
      <c r="A74" s="268"/>
      <c r="B74" s="502"/>
      <c r="C74" s="502"/>
      <c r="D74" s="269"/>
      <c r="E74" s="269"/>
      <c r="F74" s="269"/>
      <c r="G74" s="269"/>
      <c r="H74" s="269"/>
      <c r="I74" s="269"/>
      <c r="J74" s="269"/>
      <c r="K74" s="269"/>
      <c r="L74" s="269"/>
      <c r="M74" s="269"/>
      <c r="N74" s="269"/>
      <c r="O74" s="269"/>
      <c r="P74" s="270"/>
      <c r="Q74" s="269"/>
      <c r="R74" s="269"/>
      <c r="S74" s="269"/>
      <c r="T74" s="269"/>
      <c r="U74" s="269"/>
    </row>
    <row r="75" spans="1:26">
      <c r="A75" s="268"/>
      <c r="B75" s="502"/>
      <c r="C75" s="502"/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70"/>
      <c r="Q75" s="269"/>
      <c r="R75" s="269"/>
      <c r="S75" s="269"/>
      <c r="T75" s="269"/>
      <c r="U75" s="269"/>
    </row>
    <row r="76" spans="1:26">
      <c r="A76" s="268"/>
      <c r="B76" s="502"/>
      <c r="C76" s="502"/>
      <c r="D76" s="269"/>
      <c r="E76" s="269"/>
      <c r="F76" s="269"/>
      <c r="G76" s="269"/>
      <c r="H76" s="269"/>
      <c r="I76" s="269"/>
      <c r="J76" s="269"/>
      <c r="K76" s="269"/>
      <c r="L76" s="269"/>
      <c r="M76" s="269"/>
      <c r="N76" s="269"/>
      <c r="O76" s="269"/>
      <c r="P76" s="270"/>
      <c r="Q76" s="269"/>
      <c r="R76" s="269"/>
      <c r="S76" s="269"/>
      <c r="T76" s="269"/>
      <c r="U76" s="269"/>
    </row>
    <row r="77" spans="1:26">
      <c r="A77" s="268"/>
      <c r="B77" s="502"/>
      <c r="C77" s="502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70"/>
      <c r="Q77" s="269"/>
      <c r="R77" s="269"/>
      <c r="S77" s="269"/>
      <c r="T77" s="269"/>
      <c r="U77" s="269"/>
    </row>
    <row r="78" spans="1:26">
      <c r="A78" s="268"/>
      <c r="B78" s="502"/>
      <c r="C78" s="502"/>
      <c r="D78" s="269"/>
      <c r="E78" s="269"/>
      <c r="F78" s="269"/>
      <c r="G78" s="269"/>
      <c r="H78" s="269"/>
      <c r="I78" s="269"/>
      <c r="J78" s="269"/>
      <c r="K78" s="269"/>
      <c r="L78" s="269"/>
      <c r="M78" s="269"/>
      <c r="N78" s="269"/>
      <c r="O78" s="269"/>
      <c r="P78" s="270"/>
      <c r="Q78" s="269"/>
      <c r="R78" s="269"/>
      <c r="S78" s="269"/>
      <c r="T78" s="269"/>
      <c r="U78" s="269"/>
    </row>
    <row r="79" spans="1:26">
      <c r="A79" s="268"/>
      <c r="B79" s="502"/>
      <c r="C79" s="502"/>
      <c r="D79" s="269"/>
      <c r="E79" s="269"/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70"/>
      <c r="Q79" s="269"/>
      <c r="R79" s="269"/>
      <c r="S79" s="269"/>
      <c r="T79" s="269"/>
      <c r="U79" s="269"/>
    </row>
    <row r="80" spans="1:26">
      <c r="A80" s="268"/>
      <c r="B80" s="502"/>
      <c r="C80" s="502"/>
      <c r="D80" s="269"/>
      <c r="E80" s="269"/>
      <c r="F80" s="269"/>
      <c r="G80" s="269"/>
      <c r="H80" s="269"/>
      <c r="I80" s="269"/>
      <c r="J80" s="269"/>
      <c r="K80" s="269"/>
      <c r="L80" s="269"/>
      <c r="M80" s="269"/>
      <c r="N80" s="269"/>
      <c r="O80" s="269"/>
      <c r="P80" s="270"/>
      <c r="Q80" s="269"/>
      <c r="R80" s="269"/>
      <c r="S80" s="269"/>
      <c r="T80" s="269"/>
      <c r="U80" s="269"/>
    </row>
    <row r="81" spans="1:21">
      <c r="A81" s="268"/>
      <c r="B81" s="502"/>
      <c r="C81" s="502"/>
      <c r="D81" s="269"/>
      <c r="E81" s="269"/>
      <c r="F81" s="269"/>
      <c r="G81" s="269"/>
      <c r="H81" s="269"/>
      <c r="I81" s="269"/>
      <c r="J81" s="269"/>
      <c r="K81" s="269"/>
      <c r="L81" s="269"/>
      <c r="M81" s="269"/>
      <c r="N81" s="269"/>
      <c r="O81" s="269"/>
      <c r="P81" s="270"/>
      <c r="Q81" s="269"/>
      <c r="R81" s="269"/>
      <c r="S81" s="269"/>
      <c r="T81" s="269"/>
      <c r="U81" s="269"/>
    </row>
    <row r="82" spans="1:21">
      <c r="A82" s="268"/>
      <c r="B82" s="502"/>
      <c r="C82" s="502"/>
      <c r="D82" s="269"/>
      <c r="E82" s="269"/>
      <c r="F82" s="269"/>
      <c r="G82" s="269"/>
      <c r="H82" s="269"/>
      <c r="I82" s="269"/>
      <c r="J82" s="269"/>
      <c r="K82" s="269"/>
      <c r="L82" s="269"/>
      <c r="M82" s="269"/>
      <c r="N82" s="269"/>
      <c r="O82" s="269"/>
      <c r="P82" s="270"/>
      <c r="Q82" s="269"/>
      <c r="R82" s="269"/>
      <c r="S82" s="269"/>
      <c r="T82" s="269"/>
      <c r="U82" s="269"/>
    </row>
    <row r="83" spans="1:21">
      <c r="A83" s="268"/>
      <c r="B83" s="502"/>
      <c r="C83" s="502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70"/>
      <c r="Q83" s="269"/>
      <c r="R83" s="269"/>
      <c r="S83" s="269"/>
      <c r="T83" s="269"/>
      <c r="U83" s="269"/>
    </row>
    <row r="84" spans="1:21">
      <c r="A84" s="268"/>
      <c r="B84" s="502"/>
      <c r="C84" s="502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70"/>
      <c r="Q84" s="269"/>
      <c r="R84" s="269"/>
      <c r="S84" s="269"/>
      <c r="T84" s="269"/>
      <c r="U84" s="269"/>
    </row>
    <row r="85" spans="1:21">
      <c r="A85" s="268"/>
      <c r="B85" s="502"/>
      <c r="C85" s="502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70"/>
      <c r="Q85" s="269"/>
      <c r="R85" s="269"/>
      <c r="S85" s="269"/>
      <c r="T85" s="269"/>
      <c r="U85" s="269"/>
    </row>
    <row r="86" spans="1:21">
      <c r="A86" s="268"/>
      <c r="B86" s="502"/>
      <c r="C86" s="502"/>
      <c r="D86" s="269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70"/>
      <c r="Q86" s="269"/>
      <c r="R86" s="269"/>
      <c r="S86" s="269"/>
      <c r="T86" s="269"/>
      <c r="U86" s="269"/>
    </row>
    <row r="87" spans="1:21">
      <c r="A87" s="268"/>
      <c r="B87" s="502"/>
      <c r="C87" s="502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70"/>
      <c r="Q87" s="269"/>
      <c r="R87" s="269"/>
      <c r="S87" s="269"/>
      <c r="T87" s="269"/>
      <c r="U87" s="269"/>
    </row>
    <row r="88" spans="1:21">
      <c r="A88" s="268"/>
      <c r="B88" s="502"/>
      <c r="C88" s="502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70"/>
      <c r="Q88" s="269"/>
      <c r="R88" s="269"/>
      <c r="S88" s="269"/>
      <c r="T88" s="269"/>
      <c r="U88" s="269"/>
    </row>
    <row r="89" spans="1:21">
      <c r="A89" s="268"/>
      <c r="B89" s="502"/>
      <c r="C89" s="502"/>
      <c r="D89" s="269"/>
      <c r="E89" s="269"/>
      <c r="F89" s="269"/>
      <c r="G89" s="269"/>
      <c r="H89" s="269"/>
      <c r="I89" s="269"/>
      <c r="J89" s="269"/>
      <c r="K89" s="269"/>
      <c r="L89" s="269"/>
      <c r="M89" s="269"/>
      <c r="N89" s="269"/>
      <c r="O89" s="269"/>
      <c r="P89" s="270"/>
      <c r="Q89" s="269"/>
      <c r="R89" s="269"/>
      <c r="S89" s="269"/>
      <c r="T89" s="269"/>
      <c r="U89" s="269"/>
    </row>
    <row r="90" spans="1:21">
      <c r="A90" s="268"/>
      <c r="B90" s="502"/>
      <c r="C90" s="502"/>
      <c r="D90" s="269"/>
      <c r="E90" s="269"/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70"/>
      <c r="Q90" s="269"/>
      <c r="R90" s="269"/>
      <c r="S90" s="269"/>
      <c r="T90" s="269"/>
      <c r="U90" s="269"/>
    </row>
    <row r="91" spans="1:21">
      <c r="A91" s="268"/>
      <c r="B91" s="502"/>
      <c r="C91" s="502"/>
      <c r="D91" s="269"/>
      <c r="E91" s="269"/>
      <c r="F91" s="269"/>
      <c r="G91" s="269"/>
      <c r="H91" s="269"/>
      <c r="I91" s="269"/>
      <c r="J91" s="269"/>
      <c r="K91" s="269"/>
      <c r="L91" s="269"/>
      <c r="M91" s="269"/>
      <c r="N91" s="269"/>
      <c r="O91" s="269"/>
      <c r="P91" s="270"/>
      <c r="Q91" s="269"/>
      <c r="R91" s="269"/>
      <c r="S91" s="269"/>
      <c r="T91" s="269"/>
      <c r="U91" s="269"/>
    </row>
    <row r="92" spans="1:21">
      <c r="A92" s="268"/>
      <c r="B92" s="502"/>
      <c r="C92" s="502"/>
      <c r="D92" s="269"/>
      <c r="E92" s="269"/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70"/>
      <c r="Q92" s="269"/>
      <c r="R92" s="269"/>
      <c r="S92" s="269"/>
      <c r="T92" s="269"/>
      <c r="U92" s="269"/>
    </row>
    <row r="93" spans="1:21">
      <c r="A93" s="268"/>
      <c r="B93" s="502"/>
      <c r="C93" s="502"/>
      <c r="D93" s="269"/>
      <c r="E93" s="269"/>
      <c r="F93" s="269"/>
      <c r="G93" s="269"/>
      <c r="H93" s="269"/>
      <c r="I93" s="269"/>
      <c r="J93" s="269"/>
      <c r="K93" s="269"/>
      <c r="L93" s="269"/>
      <c r="M93" s="269"/>
      <c r="N93" s="269"/>
      <c r="O93" s="269"/>
      <c r="P93" s="270"/>
      <c r="Q93" s="269"/>
      <c r="R93" s="269"/>
      <c r="S93" s="269"/>
      <c r="T93" s="269"/>
      <c r="U93" s="269"/>
    </row>
    <row r="94" spans="1:21">
      <c r="A94" s="268"/>
      <c r="B94" s="502"/>
      <c r="C94" s="502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70"/>
      <c r="Q94" s="269"/>
      <c r="R94" s="269"/>
      <c r="S94" s="269"/>
      <c r="T94" s="269"/>
      <c r="U94" s="269"/>
    </row>
    <row r="95" spans="1:21">
      <c r="A95" s="268"/>
      <c r="B95" s="502"/>
      <c r="C95" s="502"/>
      <c r="D95" s="269"/>
      <c r="E95" s="269"/>
      <c r="F95" s="269"/>
      <c r="G95" s="269"/>
      <c r="H95" s="269"/>
      <c r="I95" s="269"/>
      <c r="J95" s="269"/>
      <c r="K95" s="269"/>
      <c r="L95" s="269"/>
      <c r="M95" s="269"/>
      <c r="N95" s="269"/>
      <c r="O95" s="269"/>
      <c r="P95" s="270"/>
      <c r="Q95" s="269"/>
      <c r="R95" s="269"/>
      <c r="S95" s="269"/>
      <c r="T95" s="269"/>
      <c r="U95" s="269"/>
    </row>
    <row r="96" spans="1:21">
      <c r="A96" s="268"/>
      <c r="B96" s="502"/>
      <c r="C96" s="502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70"/>
      <c r="Q96" s="269"/>
      <c r="R96" s="269"/>
      <c r="S96" s="269"/>
      <c r="T96" s="269"/>
      <c r="U96" s="269"/>
    </row>
    <row r="97" spans="1:21">
      <c r="A97" s="268"/>
      <c r="B97" s="502"/>
      <c r="C97" s="502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69"/>
      <c r="O97" s="269"/>
      <c r="P97" s="270"/>
      <c r="Q97" s="269"/>
      <c r="R97" s="269"/>
      <c r="S97" s="269"/>
      <c r="T97" s="269"/>
      <c r="U97" s="269"/>
    </row>
    <row r="98" spans="1:21">
      <c r="A98" s="268"/>
      <c r="B98" s="502"/>
      <c r="C98" s="502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69"/>
      <c r="O98" s="269"/>
      <c r="P98" s="270"/>
      <c r="Q98" s="269"/>
      <c r="R98" s="269"/>
      <c r="S98" s="269"/>
      <c r="T98" s="269"/>
      <c r="U98" s="269"/>
    </row>
    <row r="99" spans="1:21">
      <c r="A99" s="268"/>
      <c r="B99" s="502"/>
      <c r="C99" s="502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  <c r="P99" s="270"/>
      <c r="Q99" s="269"/>
      <c r="R99" s="269"/>
      <c r="S99" s="269"/>
      <c r="T99" s="269"/>
      <c r="U99" s="269"/>
    </row>
    <row r="100" spans="1:21">
      <c r="A100" s="268"/>
      <c r="B100" s="502"/>
      <c r="C100" s="502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  <c r="P100" s="270"/>
      <c r="Q100" s="269"/>
      <c r="R100" s="269"/>
      <c r="S100" s="269"/>
      <c r="T100" s="269"/>
      <c r="U100" s="269"/>
    </row>
    <row r="101" spans="1:21">
      <c r="A101" s="268"/>
      <c r="B101" s="502"/>
      <c r="C101" s="502"/>
      <c r="D101" s="269"/>
      <c r="E101" s="269"/>
      <c r="F101" s="269"/>
      <c r="G101" s="269"/>
      <c r="H101" s="269"/>
      <c r="I101" s="269"/>
      <c r="J101" s="269"/>
      <c r="K101" s="269"/>
      <c r="L101" s="269"/>
      <c r="M101" s="269"/>
      <c r="N101" s="269"/>
      <c r="O101" s="269"/>
      <c r="P101" s="270"/>
      <c r="Q101" s="269"/>
      <c r="R101" s="269"/>
      <c r="S101" s="269"/>
      <c r="T101" s="269"/>
      <c r="U101" s="269"/>
    </row>
    <row r="102" spans="1:21">
      <c r="A102" s="268"/>
      <c r="B102" s="502"/>
      <c r="C102" s="502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69"/>
      <c r="P102" s="270"/>
      <c r="Q102" s="269"/>
      <c r="R102" s="269"/>
      <c r="S102" s="269"/>
      <c r="T102" s="269"/>
      <c r="U102" s="269"/>
    </row>
    <row r="103" spans="1:21">
      <c r="A103" s="268"/>
      <c r="B103" s="502"/>
      <c r="C103" s="502"/>
      <c r="D103" s="269"/>
      <c r="E103" s="269"/>
      <c r="F103" s="269"/>
      <c r="G103" s="269"/>
      <c r="H103" s="269"/>
      <c r="I103" s="269"/>
      <c r="J103" s="269"/>
      <c r="K103" s="269"/>
      <c r="L103" s="269"/>
      <c r="M103" s="269"/>
      <c r="N103" s="269"/>
      <c r="O103" s="269"/>
      <c r="P103" s="270"/>
      <c r="Q103" s="269"/>
      <c r="R103" s="269"/>
      <c r="S103" s="269"/>
      <c r="T103" s="269"/>
      <c r="U103" s="269"/>
    </row>
    <row r="104" spans="1:21">
      <c r="A104" s="268"/>
      <c r="B104" s="502"/>
      <c r="C104" s="502"/>
      <c r="D104" s="269"/>
      <c r="E104" s="269"/>
      <c r="F104" s="269"/>
      <c r="G104" s="269"/>
      <c r="H104" s="269"/>
      <c r="I104" s="269"/>
      <c r="J104" s="269"/>
      <c r="K104" s="269"/>
      <c r="L104" s="269"/>
      <c r="M104" s="269"/>
      <c r="N104" s="269"/>
      <c r="O104" s="269"/>
      <c r="P104" s="270"/>
      <c r="Q104" s="269"/>
      <c r="R104" s="269"/>
      <c r="S104" s="269"/>
      <c r="T104" s="269"/>
      <c r="U104" s="269"/>
    </row>
    <row r="105" spans="1:21">
      <c r="A105" s="268"/>
      <c r="B105" s="502"/>
      <c r="C105" s="502"/>
      <c r="D105" s="269"/>
      <c r="E105" s="269"/>
      <c r="F105" s="269"/>
      <c r="G105" s="269"/>
      <c r="H105" s="269"/>
      <c r="I105" s="269"/>
      <c r="J105" s="269"/>
      <c r="K105" s="269"/>
      <c r="L105" s="269"/>
      <c r="M105" s="269"/>
      <c r="N105" s="269"/>
      <c r="O105" s="269"/>
      <c r="P105" s="270"/>
      <c r="Q105" s="269"/>
      <c r="R105" s="269"/>
      <c r="S105" s="269"/>
      <c r="T105" s="269"/>
      <c r="U105" s="269"/>
    </row>
    <row r="106" spans="1:21">
      <c r="A106" s="268"/>
      <c r="B106" s="502"/>
      <c r="C106" s="502"/>
      <c r="D106" s="269"/>
      <c r="E106" s="269"/>
      <c r="F106" s="269"/>
      <c r="G106" s="269"/>
      <c r="H106" s="269"/>
      <c r="I106" s="269"/>
      <c r="J106" s="269"/>
      <c r="K106" s="269"/>
      <c r="L106" s="269"/>
      <c r="M106" s="269"/>
      <c r="N106" s="269"/>
      <c r="O106" s="269"/>
      <c r="P106" s="270"/>
      <c r="Q106" s="269"/>
      <c r="R106" s="269"/>
      <c r="S106" s="269"/>
      <c r="T106" s="269"/>
      <c r="U106" s="269"/>
    </row>
    <row r="107" spans="1:21">
      <c r="A107" s="268"/>
      <c r="B107" s="502"/>
      <c r="C107" s="502"/>
      <c r="D107" s="269"/>
      <c r="E107" s="269"/>
      <c r="F107" s="269"/>
      <c r="G107" s="269"/>
      <c r="H107" s="269"/>
      <c r="I107" s="269"/>
      <c r="J107" s="269"/>
      <c r="K107" s="269"/>
      <c r="L107" s="269"/>
      <c r="M107" s="269"/>
      <c r="N107" s="269"/>
      <c r="O107" s="269"/>
      <c r="P107" s="270"/>
      <c r="Q107" s="269"/>
      <c r="R107" s="269"/>
      <c r="S107" s="269"/>
      <c r="T107" s="269"/>
      <c r="U107" s="269"/>
    </row>
    <row r="108" spans="1:21">
      <c r="A108" s="268"/>
      <c r="B108" s="502"/>
      <c r="C108" s="502"/>
      <c r="D108" s="269"/>
      <c r="E108" s="269"/>
      <c r="F108" s="269"/>
      <c r="G108" s="269"/>
      <c r="H108" s="269"/>
      <c r="I108" s="269"/>
      <c r="J108" s="269"/>
      <c r="K108" s="269"/>
      <c r="L108" s="269"/>
      <c r="M108" s="269"/>
      <c r="N108" s="269"/>
      <c r="O108" s="269"/>
      <c r="P108" s="270"/>
      <c r="Q108" s="269"/>
      <c r="R108" s="269"/>
      <c r="S108" s="269"/>
      <c r="T108" s="269"/>
      <c r="U108" s="269"/>
    </row>
    <row r="109" spans="1:21">
      <c r="A109" s="268"/>
      <c r="B109" s="502"/>
      <c r="C109" s="502"/>
      <c r="D109" s="269"/>
      <c r="E109" s="269"/>
      <c r="F109" s="269"/>
      <c r="G109" s="269"/>
      <c r="H109" s="269"/>
      <c r="I109" s="269"/>
      <c r="J109" s="269"/>
      <c r="K109" s="269"/>
      <c r="L109" s="269"/>
      <c r="M109" s="269"/>
      <c r="N109" s="269"/>
      <c r="O109" s="269"/>
      <c r="P109" s="270"/>
      <c r="Q109" s="269"/>
      <c r="R109" s="269"/>
      <c r="S109" s="269"/>
      <c r="T109" s="269"/>
      <c r="U109" s="269"/>
    </row>
    <row r="110" spans="1:21">
      <c r="A110" s="268"/>
      <c r="B110" s="502"/>
      <c r="C110" s="502"/>
      <c r="D110" s="269"/>
      <c r="E110" s="269"/>
      <c r="F110" s="269"/>
      <c r="G110" s="269"/>
      <c r="H110" s="269"/>
      <c r="I110" s="269"/>
      <c r="J110" s="269"/>
      <c r="K110" s="269"/>
      <c r="L110" s="269"/>
      <c r="M110" s="269"/>
      <c r="N110" s="269"/>
      <c r="O110" s="269"/>
      <c r="P110" s="270"/>
      <c r="Q110" s="269"/>
      <c r="R110" s="269"/>
      <c r="S110" s="269"/>
      <c r="T110" s="269"/>
      <c r="U110" s="269"/>
    </row>
    <row r="111" spans="1:21">
      <c r="A111" s="268"/>
      <c r="B111" s="502"/>
      <c r="C111" s="502"/>
      <c r="D111" s="269"/>
      <c r="E111" s="269"/>
      <c r="F111" s="269"/>
      <c r="G111" s="269"/>
      <c r="H111" s="269"/>
      <c r="I111" s="269"/>
      <c r="J111" s="269"/>
      <c r="K111" s="269"/>
      <c r="L111" s="269"/>
      <c r="M111" s="269"/>
      <c r="N111" s="269"/>
      <c r="O111" s="269"/>
      <c r="P111" s="270"/>
      <c r="Q111" s="269"/>
      <c r="R111" s="269"/>
      <c r="S111" s="269"/>
      <c r="T111" s="269"/>
      <c r="U111" s="269"/>
    </row>
    <row r="112" spans="1:21">
      <c r="A112" s="268"/>
      <c r="B112" s="502"/>
      <c r="C112" s="502"/>
      <c r="D112" s="269"/>
      <c r="E112" s="269"/>
      <c r="F112" s="269"/>
      <c r="G112" s="269"/>
      <c r="H112" s="269"/>
      <c r="I112" s="269"/>
      <c r="J112" s="269"/>
      <c r="K112" s="269"/>
      <c r="L112" s="269"/>
      <c r="M112" s="269"/>
      <c r="N112" s="269"/>
      <c r="O112" s="269"/>
      <c r="P112" s="270"/>
      <c r="Q112" s="269"/>
      <c r="R112" s="269"/>
      <c r="S112" s="269"/>
      <c r="T112" s="269"/>
      <c r="U112" s="269"/>
    </row>
    <row r="113" spans="1:21">
      <c r="A113" s="268"/>
      <c r="B113" s="502"/>
      <c r="C113" s="502"/>
      <c r="D113" s="269"/>
      <c r="E113" s="269"/>
      <c r="F113" s="269"/>
      <c r="G113" s="269"/>
      <c r="H113" s="269"/>
      <c r="I113" s="269"/>
      <c r="J113" s="269"/>
      <c r="K113" s="269"/>
      <c r="L113" s="269"/>
      <c r="M113" s="269"/>
      <c r="N113" s="269"/>
      <c r="O113" s="269"/>
      <c r="P113" s="270"/>
      <c r="Q113" s="269"/>
      <c r="R113" s="269"/>
      <c r="S113" s="269"/>
      <c r="T113" s="269"/>
      <c r="U113" s="269"/>
    </row>
    <row r="114" spans="1:21">
      <c r="A114" s="268"/>
      <c r="B114" s="502"/>
      <c r="C114" s="502"/>
      <c r="D114" s="269"/>
      <c r="E114" s="269"/>
      <c r="F114" s="269"/>
      <c r="G114" s="269"/>
      <c r="H114" s="269"/>
      <c r="I114" s="269"/>
      <c r="J114" s="269"/>
      <c r="K114" s="269"/>
      <c r="L114" s="269"/>
      <c r="M114" s="269"/>
      <c r="N114" s="269"/>
      <c r="O114" s="269"/>
      <c r="P114" s="270"/>
      <c r="Q114" s="269"/>
      <c r="R114" s="269"/>
      <c r="S114" s="269"/>
      <c r="T114" s="269"/>
      <c r="U114" s="269"/>
    </row>
    <row r="115" spans="1:21">
      <c r="A115" s="268"/>
      <c r="B115" s="502"/>
      <c r="C115" s="502"/>
      <c r="D115" s="269"/>
      <c r="E115" s="269"/>
      <c r="F115" s="269"/>
      <c r="G115" s="269"/>
      <c r="H115" s="269"/>
      <c r="I115" s="269"/>
      <c r="J115" s="269"/>
      <c r="K115" s="269"/>
      <c r="L115" s="269"/>
      <c r="M115" s="269"/>
      <c r="N115" s="269"/>
      <c r="O115" s="269"/>
      <c r="P115" s="270"/>
      <c r="Q115" s="269"/>
      <c r="R115" s="269"/>
      <c r="S115" s="269"/>
      <c r="T115" s="269"/>
      <c r="U115" s="269"/>
    </row>
    <row r="116" spans="1:21">
      <c r="A116" s="268"/>
      <c r="B116" s="502"/>
      <c r="C116" s="502"/>
      <c r="D116" s="269"/>
      <c r="E116" s="269"/>
      <c r="F116" s="269"/>
      <c r="G116" s="269"/>
      <c r="H116" s="269"/>
      <c r="I116" s="269"/>
      <c r="J116" s="269"/>
      <c r="K116" s="269"/>
      <c r="L116" s="269"/>
      <c r="M116" s="269"/>
      <c r="N116" s="269"/>
      <c r="O116" s="269"/>
      <c r="P116" s="270"/>
      <c r="Q116" s="269"/>
      <c r="R116" s="269"/>
      <c r="S116" s="269"/>
      <c r="T116" s="269"/>
      <c r="U116" s="269"/>
    </row>
    <row r="117" spans="1:21">
      <c r="A117" s="268"/>
      <c r="B117" s="502"/>
      <c r="C117" s="502"/>
      <c r="D117" s="269"/>
      <c r="E117" s="269"/>
      <c r="F117" s="269"/>
      <c r="G117" s="269"/>
      <c r="H117" s="269"/>
      <c r="I117" s="269"/>
      <c r="J117" s="269"/>
      <c r="K117" s="269"/>
      <c r="L117" s="269"/>
      <c r="M117" s="269"/>
      <c r="N117" s="269"/>
      <c r="O117" s="269"/>
      <c r="P117" s="270"/>
      <c r="Q117" s="269"/>
      <c r="R117" s="269"/>
      <c r="S117" s="269"/>
      <c r="T117" s="269"/>
      <c r="U117" s="269"/>
    </row>
    <row r="118" spans="1:21">
      <c r="A118" s="268"/>
      <c r="B118" s="502"/>
      <c r="C118" s="502"/>
      <c r="D118" s="269"/>
      <c r="E118" s="269"/>
      <c r="F118" s="269"/>
      <c r="G118" s="269"/>
      <c r="H118" s="269"/>
      <c r="I118" s="269"/>
      <c r="J118" s="269"/>
      <c r="K118" s="269"/>
      <c r="L118" s="269"/>
      <c r="M118" s="269"/>
      <c r="N118" s="269"/>
      <c r="O118" s="269"/>
      <c r="P118" s="270"/>
      <c r="Q118" s="269"/>
      <c r="R118" s="269"/>
      <c r="S118" s="269"/>
      <c r="T118" s="269"/>
      <c r="U118" s="269"/>
    </row>
    <row r="119" spans="1:21">
      <c r="A119" s="268"/>
      <c r="B119" s="502"/>
      <c r="C119" s="502"/>
      <c r="D119" s="269"/>
      <c r="E119" s="269"/>
      <c r="F119" s="269"/>
      <c r="G119" s="269"/>
      <c r="H119" s="269"/>
      <c r="I119" s="269"/>
      <c r="J119" s="269"/>
      <c r="K119" s="269"/>
      <c r="L119" s="269"/>
      <c r="M119" s="269"/>
      <c r="N119" s="269"/>
      <c r="O119" s="269"/>
      <c r="P119" s="271"/>
      <c r="Q119" s="272"/>
      <c r="R119" s="272"/>
      <c r="S119" s="272"/>
      <c r="T119" s="272"/>
      <c r="U119" s="272"/>
    </row>
    <row r="120" spans="1:21">
      <c r="A120" s="268"/>
      <c r="B120" s="502"/>
      <c r="C120" s="502"/>
      <c r="D120" s="269"/>
      <c r="E120" s="269"/>
      <c r="F120" s="269"/>
      <c r="G120" s="269"/>
      <c r="H120" s="269"/>
      <c r="I120" s="269"/>
      <c r="J120" s="269"/>
      <c r="K120" s="269"/>
      <c r="L120" s="269"/>
      <c r="M120" s="269"/>
      <c r="N120" s="269"/>
      <c r="O120" s="269"/>
      <c r="P120" s="271"/>
      <c r="Q120" s="272"/>
      <c r="R120" s="272"/>
      <c r="S120" s="272"/>
      <c r="T120" s="272"/>
      <c r="U120" s="272"/>
    </row>
    <row r="121" spans="1:21">
      <c r="A121" s="268"/>
      <c r="B121" s="502"/>
      <c r="C121" s="502"/>
      <c r="D121" s="269"/>
      <c r="E121" s="269"/>
      <c r="F121" s="269"/>
      <c r="G121" s="269"/>
      <c r="H121" s="269"/>
      <c r="I121" s="269"/>
      <c r="J121" s="269"/>
      <c r="K121" s="269"/>
      <c r="L121" s="269"/>
      <c r="M121" s="269"/>
      <c r="N121" s="269"/>
      <c r="O121" s="269"/>
      <c r="P121" s="271"/>
      <c r="Q121" s="272"/>
      <c r="R121" s="272"/>
      <c r="S121" s="272"/>
      <c r="T121" s="272"/>
      <c r="U121" s="272"/>
    </row>
    <row r="122" spans="1:21">
      <c r="A122" s="268"/>
      <c r="B122" s="502"/>
      <c r="C122" s="502"/>
      <c r="D122" s="269"/>
      <c r="E122" s="269"/>
      <c r="F122" s="269"/>
      <c r="G122" s="269"/>
      <c r="H122" s="269"/>
      <c r="I122" s="269"/>
      <c r="J122" s="269"/>
      <c r="K122" s="269"/>
      <c r="L122" s="269"/>
      <c r="M122" s="269"/>
      <c r="N122" s="269"/>
      <c r="O122" s="269"/>
      <c r="P122" s="271"/>
      <c r="Q122" s="272"/>
      <c r="R122" s="272"/>
      <c r="S122" s="272"/>
      <c r="T122" s="272"/>
      <c r="U122" s="272"/>
    </row>
    <row r="123" spans="1:21">
      <c r="A123" s="268"/>
      <c r="B123" s="502"/>
      <c r="C123" s="502"/>
      <c r="D123" s="269"/>
      <c r="E123" s="269"/>
      <c r="F123" s="269"/>
      <c r="G123" s="269"/>
      <c r="H123" s="269"/>
      <c r="I123" s="269"/>
      <c r="J123" s="269"/>
      <c r="K123" s="269"/>
      <c r="L123" s="269"/>
      <c r="M123" s="269"/>
      <c r="N123" s="269"/>
      <c r="O123" s="269"/>
      <c r="P123" s="271"/>
      <c r="Q123" s="272"/>
      <c r="R123" s="272"/>
      <c r="S123" s="272"/>
      <c r="T123" s="272"/>
      <c r="U123" s="272"/>
    </row>
    <row r="124" spans="1:21">
      <c r="A124" s="268"/>
      <c r="B124" s="502"/>
      <c r="C124" s="502"/>
      <c r="D124" s="269"/>
      <c r="E124" s="269"/>
      <c r="F124" s="269"/>
      <c r="G124" s="269"/>
      <c r="H124" s="269"/>
      <c r="I124" s="269"/>
      <c r="J124" s="269"/>
      <c r="K124" s="269"/>
      <c r="L124" s="269"/>
      <c r="M124" s="269"/>
      <c r="N124" s="269"/>
      <c r="O124" s="269"/>
      <c r="P124" s="271"/>
      <c r="Q124" s="272"/>
      <c r="R124" s="272"/>
      <c r="S124" s="272"/>
      <c r="T124" s="272"/>
      <c r="U124" s="272"/>
    </row>
    <row r="125" spans="1:21">
      <c r="A125" s="268"/>
      <c r="B125" s="502"/>
      <c r="C125" s="502"/>
      <c r="D125" s="269"/>
      <c r="E125" s="269"/>
      <c r="F125" s="269"/>
      <c r="G125" s="269"/>
      <c r="H125" s="269"/>
      <c r="I125" s="269"/>
      <c r="J125" s="269"/>
      <c r="K125" s="269"/>
      <c r="L125" s="269"/>
      <c r="M125" s="269"/>
      <c r="N125" s="269"/>
      <c r="O125" s="269"/>
      <c r="P125" s="271"/>
      <c r="Q125" s="272"/>
      <c r="R125" s="272"/>
      <c r="S125" s="272"/>
      <c r="T125" s="272"/>
      <c r="U125" s="272"/>
    </row>
    <row r="126" spans="1:21">
      <c r="A126" s="268"/>
      <c r="B126" s="502"/>
      <c r="C126" s="502"/>
      <c r="D126" s="269"/>
      <c r="E126" s="269"/>
      <c r="F126" s="269"/>
      <c r="G126" s="269"/>
      <c r="H126" s="269"/>
      <c r="I126" s="269"/>
      <c r="J126" s="269"/>
      <c r="K126" s="269"/>
      <c r="L126" s="269"/>
      <c r="M126" s="269"/>
      <c r="N126" s="269"/>
      <c r="O126" s="269"/>
      <c r="P126" s="271"/>
      <c r="Q126" s="272"/>
      <c r="R126" s="272"/>
      <c r="S126" s="272"/>
      <c r="T126" s="272"/>
      <c r="U126" s="272"/>
    </row>
    <row r="127" spans="1:21">
      <c r="A127" s="268"/>
      <c r="B127" s="502"/>
      <c r="C127" s="502"/>
      <c r="D127" s="269"/>
      <c r="E127" s="269"/>
      <c r="F127" s="269"/>
      <c r="G127" s="269"/>
      <c r="H127" s="269"/>
      <c r="I127" s="269"/>
      <c r="J127" s="269"/>
      <c r="K127" s="269"/>
      <c r="L127" s="269"/>
      <c r="M127" s="269"/>
      <c r="N127" s="269"/>
      <c r="O127" s="269"/>
      <c r="P127" s="273"/>
      <c r="Q127" s="272"/>
      <c r="R127" s="272"/>
      <c r="S127" s="272"/>
      <c r="T127" s="272"/>
      <c r="U127" s="272"/>
    </row>
    <row r="128" spans="1:21">
      <c r="A128" s="268"/>
      <c r="B128" s="502"/>
      <c r="C128" s="502"/>
    </row>
    <row r="129" spans="1:3">
      <c r="A129" s="268"/>
      <c r="B129" s="502"/>
      <c r="C129" s="502"/>
    </row>
    <row r="130" spans="1:3">
      <c r="A130" s="268"/>
      <c r="B130" s="502"/>
      <c r="C130" s="502"/>
    </row>
    <row r="131" spans="1:3">
      <c r="A131" s="268"/>
      <c r="B131" s="502"/>
      <c r="C131" s="502"/>
    </row>
    <row r="132" spans="1:3">
      <c r="A132" s="268"/>
      <c r="B132" s="502"/>
      <c r="C132" s="502"/>
    </row>
    <row r="133" spans="1:3">
      <c r="A133" s="268"/>
      <c r="B133" s="502"/>
      <c r="C133" s="502"/>
    </row>
    <row r="134" spans="1:3">
      <c r="A134" s="268"/>
      <c r="B134" s="502"/>
      <c r="C134" s="502"/>
    </row>
    <row r="135" spans="1:3">
      <c r="A135" s="268"/>
      <c r="B135" s="502"/>
      <c r="C135" s="502"/>
    </row>
    <row r="136" spans="1:3">
      <c r="A136" s="268"/>
      <c r="B136" s="502"/>
      <c r="C136" s="502"/>
    </row>
    <row r="137" spans="1:3">
      <c r="A137" s="268"/>
      <c r="B137" s="502"/>
      <c r="C137" s="502"/>
    </row>
    <row r="138" spans="1:3">
      <c r="A138" s="268"/>
      <c r="B138" s="502"/>
      <c r="C138" s="502"/>
    </row>
    <row r="139" spans="1:3">
      <c r="A139" s="268"/>
      <c r="B139" s="502"/>
      <c r="C139" s="502"/>
    </row>
    <row r="140" spans="1:3">
      <c r="A140" s="268"/>
      <c r="B140" s="502"/>
      <c r="C140" s="502"/>
    </row>
    <row r="141" spans="1:3">
      <c r="A141" s="268"/>
      <c r="B141" s="502"/>
      <c r="C141" s="502"/>
    </row>
    <row r="142" spans="1:3">
      <c r="A142" s="268"/>
      <c r="B142" s="502"/>
      <c r="C142" s="502"/>
    </row>
  </sheetData>
  <mergeCells count="9">
    <mergeCell ref="A4:D4"/>
    <mergeCell ref="H1:I1"/>
    <mergeCell ref="U1:W1"/>
    <mergeCell ref="Y1:Y2"/>
    <mergeCell ref="Z1:Z2"/>
    <mergeCell ref="H2:I2"/>
    <mergeCell ref="H3:I3"/>
    <mergeCell ref="V3:X3"/>
    <mergeCell ref="Y3:Z3"/>
  </mergeCells>
  <conditionalFormatting sqref="V4:X5 V7:X46 V71:X123">
    <cfRule type="cellIs" dxfId="47" priority="15" stopIfTrue="1" operator="between">
      <formula>1</formula>
      <formula>20000</formula>
    </cfRule>
  </conditionalFormatting>
  <conditionalFormatting sqref="B71:C142">
    <cfRule type="expression" dxfId="46" priority="14">
      <formula>ISNUMBER($A71)</formula>
    </cfRule>
  </conditionalFormatting>
  <conditionalFormatting sqref="A71:A142">
    <cfRule type="expression" dxfId="45" priority="13">
      <formula>ISNUMBER($A71)</formula>
    </cfRule>
  </conditionalFormatting>
  <conditionalFormatting sqref="B71:B142">
    <cfRule type="cellIs" dxfId="44" priority="11" operator="equal">
      <formula>3</formula>
    </cfRule>
    <cfRule type="cellIs" dxfId="43" priority="12" operator="equal">
      <formula>1</formula>
    </cfRule>
  </conditionalFormatting>
  <conditionalFormatting sqref="U2:U4">
    <cfRule type="cellIs" dxfId="42" priority="10" operator="equal">
      <formula>0</formula>
    </cfRule>
  </conditionalFormatting>
  <conditionalFormatting sqref="D7:P46 D71:P127">
    <cfRule type="expression" dxfId="41" priority="9">
      <formula>IF(ISNUMBER($A7),1,0)</formula>
    </cfRule>
  </conditionalFormatting>
  <conditionalFormatting sqref="P7:P46 P71:P126">
    <cfRule type="cellIs" dxfId="40" priority="8" operator="greaterThan">
      <formula>0</formula>
    </cfRule>
  </conditionalFormatting>
  <conditionalFormatting sqref="Q7:U46 Q71:U118">
    <cfRule type="expression" dxfId="39" priority="7">
      <formula>IF(ISNUMBER($A7),1,0)</formula>
    </cfRule>
  </conditionalFormatting>
  <conditionalFormatting sqref="V47:X70">
    <cfRule type="cellIs" dxfId="38" priority="5" stopIfTrue="1" operator="between">
      <formula>1</formula>
      <formula>20000</formula>
    </cfRule>
  </conditionalFormatting>
  <conditionalFormatting sqref="D47:P70">
    <cfRule type="expression" dxfId="37" priority="4">
      <formula>IF(ISNUMBER($A47),1,0)</formula>
    </cfRule>
  </conditionalFormatting>
  <conditionalFormatting sqref="P47:P70">
    <cfRule type="cellIs" dxfId="36" priority="3" operator="greaterThan">
      <formula>0</formula>
    </cfRule>
  </conditionalFormatting>
  <conditionalFormatting sqref="Q47:U70">
    <cfRule type="expression" dxfId="35" priority="2">
      <formula>IF(ISNUMBER($A47),1,0)</formula>
    </cfRule>
  </conditionalFormatting>
  <pageMargins left="0.7" right="0.7" top="0.75" bottom="0.75" header="0.3" footer="0.3"/>
  <pageSetup paperSize="9" scale="8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47C732AC-2DB0-4ED7-933A-6288022C1ED4}">
            <xm:f>IF(AND($C7&lt;&gt;'/J:/Users/bila/Dropbox/LA - 2018/[LA-5-2018 J.xlsx]PM'!#REF!,ISTEXT(#REF!)),1,0)</xm:f>
            <x14:dxf>
              <font>
                <color theme="0"/>
              </font>
            </x14:dxf>
          </x14:cfRule>
          <xm:sqref>C7:C46</xm:sqref>
        </x14:conditionalFormatting>
        <x14:conditionalFormatting xmlns:xm="http://schemas.microsoft.com/office/excel/2006/main">
          <x14:cfRule type="expression" priority="1" id="{14EDB95B-0072-4926-92CF-DC4EED39EB09}">
            <xm:f>IF(AND($C47&lt;&gt;'/J:/Users/bila/Dropbox/LA - 2018/[LA-5-2018 J.xlsx]PM'!#REF!,ISTEXT(#REF!)),1,0)</xm:f>
            <x14:dxf>
              <font>
                <color theme="0"/>
              </font>
            </x14:dxf>
          </x14:cfRule>
          <xm:sqref>C47:C70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0"/>
  <sheetViews>
    <sheetView workbookViewId="0">
      <selection activeCell="K15" sqref="K15"/>
    </sheetView>
  </sheetViews>
  <sheetFormatPr defaultRowHeight="12.75"/>
  <cols>
    <col min="1" max="1" width="3.25" style="280" customWidth="1"/>
    <col min="2" max="2" width="2.125" style="280" customWidth="1"/>
    <col min="3" max="3" width="3.25" style="280" customWidth="1"/>
    <col min="4" max="4" width="3.25" style="280" hidden="1" customWidth="1"/>
    <col min="5" max="7" width="7.75" style="280" customWidth="1"/>
    <col min="8" max="8" width="7.75" style="280" hidden="1" customWidth="1"/>
    <col min="9" max="9" width="7.75" style="280" customWidth="1"/>
    <col min="10" max="10" width="7" style="280" customWidth="1"/>
    <col min="11" max="11" width="7.375" style="280" customWidth="1"/>
    <col min="12" max="12" width="6.125" style="280" customWidth="1"/>
    <col min="13" max="13" width="5.75" style="280" customWidth="1"/>
    <col min="14" max="14" width="10.125" style="280" customWidth="1"/>
    <col min="15" max="15" width="8" style="280" customWidth="1"/>
    <col min="16" max="245" width="9" style="280"/>
    <col min="246" max="246" width="3.25" style="280" customWidth="1"/>
    <col min="247" max="247" width="2.125" style="280" customWidth="1"/>
    <col min="248" max="248" width="2.5" style="280" customWidth="1"/>
    <col min="249" max="257" width="6.75" style="280" customWidth="1"/>
    <col min="258" max="258" width="5.75" style="280" customWidth="1"/>
    <col min="259" max="259" width="9.375" style="280" customWidth="1"/>
    <col min="260" max="260" width="0" style="280" hidden="1" customWidth="1"/>
    <col min="261" max="501" width="9" style="280"/>
    <col min="502" max="502" width="3.25" style="280" customWidth="1"/>
    <col min="503" max="503" width="2.125" style="280" customWidth="1"/>
    <col min="504" max="504" width="2.5" style="280" customWidth="1"/>
    <col min="505" max="513" width="6.75" style="280" customWidth="1"/>
    <col min="514" max="514" width="5.75" style="280" customWidth="1"/>
    <col min="515" max="515" width="9.375" style="280" customWidth="1"/>
    <col min="516" max="516" width="0" style="280" hidden="1" customWidth="1"/>
    <col min="517" max="757" width="9" style="280"/>
    <col min="758" max="758" width="3.25" style="280" customWidth="1"/>
    <col min="759" max="759" width="2.125" style="280" customWidth="1"/>
    <col min="760" max="760" width="2.5" style="280" customWidth="1"/>
    <col min="761" max="769" width="6.75" style="280" customWidth="1"/>
    <col min="770" max="770" width="5.75" style="280" customWidth="1"/>
    <col min="771" max="771" width="9.375" style="280" customWidth="1"/>
    <col min="772" max="772" width="0" style="280" hidden="1" customWidth="1"/>
    <col min="773" max="1013" width="9" style="280"/>
    <col min="1014" max="1014" width="3.25" style="280" customWidth="1"/>
    <col min="1015" max="1015" width="2.125" style="280" customWidth="1"/>
    <col min="1016" max="1016" width="2.5" style="280" customWidth="1"/>
    <col min="1017" max="1025" width="6.75" style="280" customWidth="1"/>
    <col min="1026" max="1026" width="5.75" style="280" customWidth="1"/>
    <col min="1027" max="1027" width="9.375" style="280" customWidth="1"/>
    <col min="1028" max="1028" width="0" style="280" hidden="1" customWidth="1"/>
    <col min="1029" max="1269" width="9" style="280"/>
    <col min="1270" max="1270" width="3.25" style="280" customWidth="1"/>
    <col min="1271" max="1271" width="2.125" style="280" customWidth="1"/>
    <col min="1272" max="1272" width="2.5" style="280" customWidth="1"/>
    <col min="1273" max="1281" width="6.75" style="280" customWidth="1"/>
    <col min="1282" max="1282" width="5.75" style="280" customWidth="1"/>
    <col min="1283" max="1283" width="9.375" style="280" customWidth="1"/>
    <col min="1284" max="1284" width="0" style="280" hidden="1" customWidth="1"/>
    <col min="1285" max="1525" width="9" style="280"/>
    <col min="1526" max="1526" width="3.25" style="280" customWidth="1"/>
    <col min="1527" max="1527" width="2.125" style="280" customWidth="1"/>
    <col min="1528" max="1528" width="2.5" style="280" customWidth="1"/>
    <col min="1529" max="1537" width="6.75" style="280" customWidth="1"/>
    <col min="1538" max="1538" width="5.75" style="280" customWidth="1"/>
    <col min="1539" max="1539" width="9.375" style="280" customWidth="1"/>
    <col min="1540" max="1540" width="0" style="280" hidden="1" customWidth="1"/>
    <col min="1541" max="1781" width="9" style="280"/>
    <col min="1782" max="1782" width="3.25" style="280" customWidth="1"/>
    <col min="1783" max="1783" width="2.125" style="280" customWidth="1"/>
    <col min="1784" max="1784" width="2.5" style="280" customWidth="1"/>
    <col min="1785" max="1793" width="6.75" style="280" customWidth="1"/>
    <col min="1794" max="1794" width="5.75" style="280" customWidth="1"/>
    <col min="1795" max="1795" width="9.375" style="280" customWidth="1"/>
    <col min="1796" max="1796" width="0" style="280" hidden="1" customWidth="1"/>
    <col min="1797" max="2037" width="9" style="280"/>
    <col min="2038" max="2038" width="3.25" style="280" customWidth="1"/>
    <col min="2039" max="2039" width="2.125" style="280" customWidth="1"/>
    <col min="2040" max="2040" width="2.5" style="280" customWidth="1"/>
    <col min="2041" max="2049" width="6.75" style="280" customWidth="1"/>
    <col min="2050" max="2050" width="5.75" style="280" customWidth="1"/>
    <col min="2051" max="2051" width="9.375" style="280" customWidth="1"/>
    <col min="2052" max="2052" width="0" style="280" hidden="1" customWidth="1"/>
    <col min="2053" max="2293" width="9" style="280"/>
    <col min="2294" max="2294" width="3.25" style="280" customWidth="1"/>
    <col min="2295" max="2295" width="2.125" style="280" customWidth="1"/>
    <col min="2296" max="2296" width="2.5" style="280" customWidth="1"/>
    <col min="2297" max="2305" width="6.75" style="280" customWidth="1"/>
    <col min="2306" max="2306" width="5.75" style="280" customWidth="1"/>
    <col min="2307" max="2307" width="9.375" style="280" customWidth="1"/>
    <col min="2308" max="2308" width="0" style="280" hidden="1" customWidth="1"/>
    <col min="2309" max="2549" width="9" style="280"/>
    <col min="2550" max="2550" width="3.25" style="280" customWidth="1"/>
    <col min="2551" max="2551" width="2.125" style="280" customWidth="1"/>
    <col min="2552" max="2552" width="2.5" style="280" customWidth="1"/>
    <col min="2553" max="2561" width="6.75" style="280" customWidth="1"/>
    <col min="2562" max="2562" width="5.75" style="280" customWidth="1"/>
    <col min="2563" max="2563" width="9.375" style="280" customWidth="1"/>
    <col min="2564" max="2564" width="0" style="280" hidden="1" customWidth="1"/>
    <col min="2565" max="2805" width="9" style="280"/>
    <col min="2806" max="2806" width="3.25" style="280" customWidth="1"/>
    <col min="2807" max="2807" width="2.125" style="280" customWidth="1"/>
    <col min="2808" max="2808" width="2.5" style="280" customWidth="1"/>
    <col min="2809" max="2817" width="6.75" style="280" customWidth="1"/>
    <col min="2818" max="2818" width="5.75" style="280" customWidth="1"/>
    <col min="2819" max="2819" width="9.375" style="280" customWidth="1"/>
    <col min="2820" max="2820" width="0" style="280" hidden="1" customWidth="1"/>
    <col min="2821" max="3061" width="9" style="280"/>
    <col min="3062" max="3062" width="3.25" style="280" customWidth="1"/>
    <col min="3063" max="3063" width="2.125" style="280" customWidth="1"/>
    <col min="3064" max="3064" width="2.5" style="280" customWidth="1"/>
    <col min="3065" max="3073" width="6.75" style="280" customWidth="1"/>
    <col min="3074" max="3074" width="5.75" style="280" customWidth="1"/>
    <col min="3075" max="3075" width="9.375" style="280" customWidth="1"/>
    <col min="3076" max="3076" width="0" style="280" hidden="1" customWidth="1"/>
    <col min="3077" max="3317" width="9" style="280"/>
    <col min="3318" max="3318" width="3.25" style="280" customWidth="1"/>
    <col min="3319" max="3319" width="2.125" style="280" customWidth="1"/>
    <col min="3320" max="3320" width="2.5" style="280" customWidth="1"/>
    <col min="3321" max="3329" width="6.75" style="280" customWidth="1"/>
    <col min="3330" max="3330" width="5.75" style="280" customWidth="1"/>
    <col min="3331" max="3331" width="9.375" style="280" customWidth="1"/>
    <col min="3332" max="3332" width="0" style="280" hidden="1" customWidth="1"/>
    <col min="3333" max="3573" width="9" style="280"/>
    <col min="3574" max="3574" width="3.25" style="280" customWidth="1"/>
    <col min="3575" max="3575" width="2.125" style="280" customWidth="1"/>
    <col min="3576" max="3576" width="2.5" style="280" customWidth="1"/>
    <col min="3577" max="3585" width="6.75" style="280" customWidth="1"/>
    <col min="3586" max="3586" width="5.75" style="280" customWidth="1"/>
    <col min="3587" max="3587" width="9.375" style="280" customWidth="1"/>
    <col min="3588" max="3588" width="0" style="280" hidden="1" customWidth="1"/>
    <col min="3589" max="3829" width="9" style="280"/>
    <col min="3830" max="3830" width="3.25" style="280" customWidth="1"/>
    <col min="3831" max="3831" width="2.125" style="280" customWidth="1"/>
    <col min="3832" max="3832" width="2.5" style="280" customWidth="1"/>
    <col min="3833" max="3841" width="6.75" style="280" customWidth="1"/>
    <col min="3842" max="3842" width="5.75" style="280" customWidth="1"/>
    <col min="3843" max="3843" width="9.375" style="280" customWidth="1"/>
    <col min="3844" max="3844" width="0" style="280" hidden="1" customWidth="1"/>
    <col min="3845" max="4085" width="9" style="280"/>
    <col min="4086" max="4086" width="3.25" style="280" customWidth="1"/>
    <col min="4087" max="4087" width="2.125" style="280" customWidth="1"/>
    <col min="4088" max="4088" width="2.5" style="280" customWidth="1"/>
    <col min="4089" max="4097" width="6.75" style="280" customWidth="1"/>
    <col min="4098" max="4098" width="5.75" style="280" customWidth="1"/>
    <col min="4099" max="4099" width="9.375" style="280" customWidth="1"/>
    <col min="4100" max="4100" width="0" style="280" hidden="1" customWidth="1"/>
    <col min="4101" max="4341" width="9" style="280"/>
    <col min="4342" max="4342" width="3.25" style="280" customWidth="1"/>
    <col min="4343" max="4343" width="2.125" style="280" customWidth="1"/>
    <col min="4344" max="4344" width="2.5" style="280" customWidth="1"/>
    <col min="4345" max="4353" width="6.75" style="280" customWidth="1"/>
    <col min="4354" max="4354" width="5.75" style="280" customWidth="1"/>
    <col min="4355" max="4355" width="9.375" style="280" customWidth="1"/>
    <col min="4356" max="4356" width="0" style="280" hidden="1" customWidth="1"/>
    <col min="4357" max="4597" width="9" style="280"/>
    <col min="4598" max="4598" width="3.25" style="280" customWidth="1"/>
    <col min="4599" max="4599" width="2.125" style="280" customWidth="1"/>
    <col min="4600" max="4600" width="2.5" style="280" customWidth="1"/>
    <col min="4601" max="4609" width="6.75" style="280" customWidth="1"/>
    <col min="4610" max="4610" width="5.75" style="280" customWidth="1"/>
    <col min="4611" max="4611" width="9.375" style="280" customWidth="1"/>
    <col min="4612" max="4612" width="0" style="280" hidden="1" customWidth="1"/>
    <col min="4613" max="4853" width="9" style="280"/>
    <col min="4854" max="4854" width="3.25" style="280" customWidth="1"/>
    <col min="4855" max="4855" width="2.125" style="280" customWidth="1"/>
    <col min="4856" max="4856" width="2.5" style="280" customWidth="1"/>
    <col min="4857" max="4865" width="6.75" style="280" customWidth="1"/>
    <col min="4866" max="4866" width="5.75" style="280" customWidth="1"/>
    <col min="4867" max="4867" width="9.375" style="280" customWidth="1"/>
    <col min="4868" max="4868" width="0" style="280" hidden="1" customWidth="1"/>
    <col min="4869" max="5109" width="9" style="280"/>
    <col min="5110" max="5110" width="3.25" style="280" customWidth="1"/>
    <col min="5111" max="5111" width="2.125" style="280" customWidth="1"/>
    <col min="5112" max="5112" width="2.5" style="280" customWidth="1"/>
    <col min="5113" max="5121" width="6.75" style="280" customWidth="1"/>
    <col min="5122" max="5122" width="5.75" style="280" customWidth="1"/>
    <col min="5123" max="5123" width="9.375" style="280" customWidth="1"/>
    <col min="5124" max="5124" width="0" style="280" hidden="1" customWidth="1"/>
    <col min="5125" max="5365" width="9" style="280"/>
    <col min="5366" max="5366" width="3.25" style="280" customWidth="1"/>
    <col min="5367" max="5367" width="2.125" style="280" customWidth="1"/>
    <col min="5368" max="5368" width="2.5" style="280" customWidth="1"/>
    <col min="5369" max="5377" width="6.75" style="280" customWidth="1"/>
    <col min="5378" max="5378" width="5.75" style="280" customWidth="1"/>
    <col min="5379" max="5379" width="9.375" style="280" customWidth="1"/>
    <col min="5380" max="5380" width="0" style="280" hidden="1" customWidth="1"/>
    <col min="5381" max="5621" width="9" style="280"/>
    <col min="5622" max="5622" width="3.25" style="280" customWidth="1"/>
    <col min="5623" max="5623" width="2.125" style="280" customWidth="1"/>
    <col min="5624" max="5624" width="2.5" style="280" customWidth="1"/>
    <col min="5625" max="5633" width="6.75" style="280" customWidth="1"/>
    <col min="5634" max="5634" width="5.75" style="280" customWidth="1"/>
    <col min="5635" max="5635" width="9.375" style="280" customWidth="1"/>
    <col min="5636" max="5636" width="0" style="280" hidden="1" customWidth="1"/>
    <col min="5637" max="5877" width="9" style="280"/>
    <col min="5878" max="5878" width="3.25" style="280" customWidth="1"/>
    <col min="5879" max="5879" width="2.125" style="280" customWidth="1"/>
    <col min="5880" max="5880" width="2.5" style="280" customWidth="1"/>
    <col min="5881" max="5889" width="6.75" style="280" customWidth="1"/>
    <col min="5890" max="5890" width="5.75" style="280" customWidth="1"/>
    <col min="5891" max="5891" width="9.375" style="280" customWidth="1"/>
    <col min="5892" max="5892" width="0" style="280" hidden="1" customWidth="1"/>
    <col min="5893" max="6133" width="9" style="280"/>
    <col min="6134" max="6134" width="3.25" style="280" customWidth="1"/>
    <col min="6135" max="6135" width="2.125" style="280" customWidth="1"/>
    <col min="6136" max="6136" width="2.5" style="280" customWidth="1"/>
    <col min="6137" max="6145" width="6.75" style="280" customWidth="1"/>
    <col min="6146" max="6146" width="5.75" style="280" customWidth="1"/>
    <col min="6147" max="6147" width="9.375" style="280" customWidth="1"/>
    <col min="6148" max="6148" width="0" style="280" hidden="1" customWidth="1"/>
    <col min="6149" max="6389" width="9" style="280"/>
    <col min="6390" max="6390" width="3.25" style="280" customWidth="1"/>
    <col min="6391" max="6391" width="2.125" style="280" customWidth="1"/>
    <col min="6392" max="6392" width="2.5" style="280" customWidth="1"/>
    <col min="6393" max="6401" width="6.75" style="280" customWidth="1"/>
    <col min="6402" max="6402" width="5.75" style="280" customWidth="1"/>
    <col min="6403" max="6403" width="9.375" style="280" customWidth="1"/>
    <col min="6404" max="6404" width="0" style="280" hidden="1" customWidth="1"/>
    <col min="6405" max="6645" width="9" style="280"/>
    <col min="6646" max="6646" width="3.25" style="280" customWidth="1"/>
    <col min="6647" max="6647" width="2.125" style="280" customWidth="1"/>
    <col min="6648" max="6648" width="2.5" style="280" customWidth="1"/>
    <col min="6649" max="6657" width="6.75" style="280" customWidth="1"/>
    <col min="6658" max="6658" width="5.75" style="280" customWidth="1"/>
    <col min="6659" max="6659" width="9.375" style="280" customWidth="1"/>
    <col min="6660" max="6660" width="0" style="280" hidden="1" customWidth="1"/>
    <col min="6661" max="6901" width="9" style="280"/>
    <col min="6902" max="6902" width="3.25" style="280" customWidth="1"/>
    <col min="6903" max="6903" width="2.125" style="280" customWidth="1"/>
    <col min="6904" max="6904" width="2.5" style="280" customWidth="1"/>
    <col min="6905" max="6913" width="6.75" style="280" customWidth="1"/>
    <col min="6914" max="6914" width="5.75" style="280" customWidth="1"/>
    <col min="6915" max="6915" width="9.375" style="280" customWidth="1"/>
    <col min="6916" max="6916" width="0" style="280" hidden="1" customWidth="1"/>
    <col min="6917" max="7157" width="9" style="280"/>
    <col min="7158" max="7158" width="3.25" style="280" customWidth="1"/>
    <col min="7159" max="7159" width="2.125" style="280" customWidth="1"/>
    <col min="7160" max="7160" width="2.5" style="280" customWidth="1"/>
    <col min="7161" max="7169" width="6.75" style="280" customWidth="1"/>
    <col min="7170" max="7170" width="5.75" style="280" customWidth="1"/>
    <col min="7171" max="7171" width="9.375" style="280" customWidth="1"/>
    <col min="7172" max="7172" width="0" style="280" hidden="1" customWidth="1"/>
    <col min="7173" max="7413" width="9" style="280"/>
    <col min="7414" max="7414" width="3.25" style="280" customWidth="1"/>
    <col min="7415" max="7415" width="2.125" style="280" customWidth="1"/>
    <col min="7416" max="7416" width="2.5" style="280" customWidth="1"/>
    <col min="7417" max="7425" width="6.75" style="280" customWidth="1"/>
    <col min="7426" max="7426" width="5.75" style="280" customWidth="1"/>
    <col min="7427" max="7427" width="9.375" style="280" customWidth="1"/>
    <col min="7428" max="7428" width="0" style="280" hidden="1" customWidth="1"/>
    <col min="7429" max="7669" width="9" style="280"/>
    <col min="7670" max="7670" width="3.25" style="280" customWidth="1"/>
    <col min="7671" max="7671" width="2.125" style="280" customWidth="1"/>
    <col min="7672" max="7672" width="2.5" style="280" customWidth="1"/>
    <col min="7673" max="7681" width="6.75" style="280" customWidth="1"/>
    <col min="7682" max="7682" width="5.75" style="280" customWidth="1"/>
    <col min="7683" max="7683" width="9.375" style="280" customWidth="1"/>
    <col min="7684" max="7684" width="0" style="280" hidden="1" customWidth="1"/>
    <col min="7685" max="7925" width="9" style="280"/>
    <col min="7926" max="7926" width="3.25" style="280" customWidth="1"/>
    <col min="7927" max="7927" width="2.125" style="280" customWidth="1"/>
    <col min="7928" max="7928" width="2.5" style="280" customWidth="1"/>
    <col min="7929" max="7937" width="6.75" style="280" customWidth="1"/>
    <col min="7938" max="7938" width="5.75" style="280" customWidth="1"/>
    <col min="7939" max="7939" width="9.375" style="280" customWidth="1"/>
    <col min="7940" max="7940" width="0" style="280" hidden="1" customWidth="1"/>
    <col min="7941" max="8181" width="9" style="280"/>
    <col min="8182" max="8182" width="3.25" style="280" customWidth="1"/>
    <col min="8183" max="8183" width="2.125" style="280" customWidth="1"/>
    <col min="8184" max="8184" width="2.5" style="280" customWidth="1"/>
    <col min="8185" max="8193" width="6.75" style="280" customWidth="1"/>
    <col min="8194" max="8194" width="5.75" style="280" customWidth="1"/>
    <col min="8195" max="8195" width="9.375" style="280" customWidth="1"/>
    <col min="8196" max="8196" width="0" style="280" hidden="1" customWidth="1"/>
    <col min="8197" max="8437" width="9" style="280"/>
    <col min="8438" max="8438" width="3.25" style="280" customWidth="1"/>
    <col min="8439" max="8439" width="2.125" style="280" customWidth="1"/>
    <col min="8440" max="8440" width="2.5" style="280" customWidth="1"/>
    <col min="8441" max="8449" width="6.75" style="280" customWidth="1"/>
    <col min="8450" max="8450" width="5.75" style="280" customWidth="1"/>
    <col min="8451" max="8451" width="9.375" style="280" customWidth="1"/>
    <col min="8452" max="8452" width="0" style="280" hidden="1" customWidth="1"/>
    <col min="8453" max="8693" width="9" style="280"/>
    <col min="8694" max="8694" width="3.25" style="280" customWidth="1"/>
    <col min="8695" max="8695" width="2.125" style="280" customWidth="1"/>
    <col min="8696" max="8696" width="2.5" style="280" customWidth="1"/>
    <col min="8697" max="8705" width="6.75" style="280" customWidth="1"/>
    <col min="8706" max="8706" width="5.75" style="280" customWidth="1"/>
    <col min="8707" max="8707" width="9.375" style="280" customWidth="1"/>
    <col min="8708" max="8708" width="0" style="280" hidden="1" customWidth="1"/>
    <col min="8709" max="8949" width="9" style="280"/>
    <col min="8950" max="8950" width="3.25" style="280" customWidth="1"/>
    <col min="8951" max="8951" width="2.125" style="280" customWidth="1"/>
    <col min="8952" max="8952" width="2.5" style="280" customWidth="1"/>
    <col min="8953" max="8961" width="6.75" style="280" customWidth="1"/>
    <col min="8962" max="8962" width="5.75" style="280" customWidth="1"/>
    <col min="8963" max="8963" width="9.375" style="280" customWidth="1"/>
    <col min="8964" max="8964" width="0" style="280" hidden="1" customWidth="1"/>
    <col min="8965" max="9205" width="9" style="280"/>
    <col min="9206" max="9206" width="3.25" style="280" customWidth="1"/>
    <col min="9207" max="9207" width="2.125" style="280" customWidth="1"/>
    <col min="9208" max="9208" width="2.5" style="280" customWidth="1"/>
    <col min="9209" max="9217" width="6.75" style="280" customWidth="1"/>
    <col min="9218" max="9218" width="5.75" style="280" customWidth="1"/>
    <col min="9219" max="9219" width="9.375" style="280" customWidth="1"/>
    <col min="9220" max="9220" width="0" style="280" hidden="1" customWidth="1"/>
    <col min="9221" max="9461" width="9" style="280"/>
    <col min="9462" max="9462" width="3.25" style="280" customWidth="1"/>
    <col min="9463" max="9463" width="2.125" style="280" customWidth="1"/>
    <col min="9464" max="9464" width="2.5" style="280" customWidth="1"/>
    <col min="9465" max="9473" width="6.75" style="280" customWidth="1"/>
    <col min="9474" max="9474" width="5.75" style="280" customWidth="1"/>
    <col min="9475" max="9475" width="9.375" style="280" customWidth="1"/>
    <col min="9476" max="9476" width="0" style="280" hidden="1" customWidth="1"/>
    <col min="9477" max="9717" width="9" style="280"/>
    <col min="9718" max="9718" width="3.25" style="280" customWidth="1"/>
    <col min="9719" max="9719" width="2.125" style="280" customWidth="1"/>
    <col min="9720" max="9720" width="2.5" style="280" customWidth="1"/>
    <col min="9721" max="9729" width="6.75" style="280" customWidth="1"/>
    <col min="9730" max="9730" width="5.75" style="280" customWidth="1"/>
    <col min="9731" max="9731" width="9.375" style="280" customWidth="1"/>
    <col min="9732" max="9732" width="0" style="280" hidden="1" customWidth="1"/>
    <col min="9733" max="9973" width="9" style="280"/>
    <col min="9974" max="9974" width="3.25" style="280" customWidth="1"/>
    <col min="9975" max="9975" width="2.125" style="280" customWidth="1"/>
    <col min="9976" max="9976" width="2.5" style="280" customWidth="1"/>
    <col min="9977" max="9985" width="6.75" style="280" customWidth="1"/>
    <col min="9986" max="9986" width="5.75" style="280" customWidth="1"/>
    <col min="9987" max="9987" width="9.375" style="280" customWidth="1"/>
    <col min="9988" max="9988" width="0" style="280" hidden="1" customWidth="1"/>
    <col min="9989" max="10229" width="9" style="280"/>
    <col min="10230" max="10230" width="3.25" style="280" customWidth="1"/>
    <col min="10231" max="10231" width="2.125" style="280" customWidth="1"/>
    <col min="10232" max="10232" width="2.5" style="280" customWidth="1"/>
    <col min="10233" max="10241" width="6.75" style="280" customWidth="1"/>
    <col min="10242" max="10242" width="5.75" style="280" customWidth="1"/>
    <col min="10243" max="10243" width="9.375" style="280" customWidth="1"/>
    <col min="10244" max="10244" width="0" style="280" hidden="1" customWidth="1"/>
    <col min="10245" max="10485" width="9" style="280"/>
    <col min="10486" max="10486" width="3.25" style="280" customWidth="1"/>
    <col min="10487" max="10487" width="2.125" style="280" customWidth="1"/>
    <col min="10488" max="10488" width="2.5" style="280" customWidth="1"/>
    <col min="10489" max="10497" width="6.75" style="280" customWidth="1"/>
    <col min="10498" max="10498" width="5.75" style="280" customWidth="1"/>
    <col min="10499" max="10499" width="9.375" style="280" customWidth="1"/>
    <col min="10500" max="10500" width="0" style="280" hidden="1" customWidth="1"/>
    <col min="10501" max="10741" width="9" style="280"/>
    <col min="10742" max="10742" width="3.25" style="280" customWidth="1"/>
    <col min="10743" max="10743" width="2.125" style="280" customWidth="1"/>
    <col min="10744" max="10744" width="2.5" style="280" customWidth="1"/>
    <col min="10745" max="10753" width="6.75" style="280" customWidth="1"/>
    <col min="10754" max="10754" width="5.75" style="280" customWidth="1"/>
    <col min="10755" max="10755" width="9.375" style="280" customWidth="1"/>
    <col min="10756" max="10756" width="0" style="280" hidden="1" customWidth="1"/>
    <col min="10757" max="10997" width="9" style="280"/>
    <col min="10998" max="10998" width="3.25" style="280" customWidth="1"/>
    <col min="10999" max="10999" width="2.125" style="280" customWidth="1"/>
    <col min="11000" max="11000" width="2.5" style="280" customWidth="1"/>
    <col min="11001" max="11009" width="6.75" style="280" customWidth="1"/>
    <col min="11010" max="11010" width="5.75" style="280" customWidth="1"/>
    <col min="11011" max="11011" width="9.375" style="280" customWidth="1"/>
    <col min="11012" max="11012" width="0" style="280" hidden="1" customWidth="1"/>
    <col min="11013" max="11253" width="9" style="280"/>
    <col min="11254" max="11254" width="3.25" style="280" customWidth="1"/>
    <col min="11255" max="11255" width="2.125" style="280" customWidth="1"/>
    <col min="11256" max="11256" width="2.5" style="280" customWidth="1"/>
    <col min="11257" max="11265" width="6.75" style="280" customWidth="1"/>
    <col min="11266" max="11266" width="5.75" style="280" customWidth="1"/>
    <col min="11267" max="11267" width="9.375" style="280" customWidth="1"/>
    <col min="11268" max="11268" width="0" style="280" hidden="1" customWidth="1"/>
    <col min="11269" max="11509" width="9" style="280"/>
    <col min="11510" max="11510" width="3.25" style="280" customWidth="1"/>
    <col min="11511" max="11511" width="2.125" style="280" customWidth="1"/>
    <col min="11512" max="11512" width="2.5" style="280" customWidth="1"/>
    <col min="11513" max="11521" width="6.75" style="280" customWidth="1"/>
    <col min="11522" max="11522" width="5.75" style="280" customWidth="1"/>
    <col min="11523" max="11523" width="9.375" style="280" customWidth="1"/>
    <col min="11524" max="11524" width="0" style="280" hidden="1" customWidth="1"/>
    <col min="11525" max="11765" width="9" style="280"/>
    <col min="11766" max="11766" width="3.25" style="280" customWidth="1"/>
    <col min="11767" max="11767" width="2.125" style="280" customWidth="1"/>
    <col min="11768" max="11768" width="2.5" style="280" customWidth="1"/>
    <col min="11769" max="11777" width="6.75" style="280" customWidth="1"/>
    <col min="11778" max="11778" width="5.75" style="280" customWidth="1"/>
    <col min="11779" max="11779" width="9.375" style="280" customWidth="1"/>
    <col min="11780" max="11780" width="0" style="280" hidden="1" customWidth="1"/>
    <col min="11781" max="12021" width="9" style="280"/>
    <col min="12022" max="12022" width="3.25" style="280" customWidth="1"/>
    <col min="12023" max="12023" width="2.125" style="280" customWidth="1"/>
    <col min="12024" max="12024" width="2.5" style="280" customWidth="1"/>
    <col min="12025" max="12033" width="6.75" style="280" customWidth="1"/>
    <col min="12034" max="12034" width="5.75" style="280" customWidth="1"/>
    <col min="12035" max="12035" width="9.375" style="280" customWidth="1"/>
    <col min="12036" max="12036" width="0" style="280" hidden="1" customWidth="1"/>
    <col min="12037" max="12277" width="9" style="280"/>
    <col min="12278" max="12278" width="3.25" style="280" customWidth="1"/>
    <col min="12279" max="12279" width="2.125" style="280" customWidth="1"/>
    <col min="12280" max="12280" width="2.5" style="280" customWidth="1"/>
    <col min="12281" max="12289" width="6.75" style="280" customWidth="1"/>
    <col min="12290" max="12290" width="5.75" style="280" customWidth="1"/>
    <col min="12291" max="12291" width="9.375" style="280" customWidth="1"/>
    <col min="12292" max="12292" width="0" style="280" hidden="1" customWidth="1"/>
    <col min="12293" max="12533" width="9" style="280"/>
    <col min="12534" max="12534" width="3.25" style="280" customWidth="1"/>
    <col min="12535" max="12535" width="2.125" style="280" customWidth="1"/>
    <col min="12536" max="12536" width="2.5" style="280" customWidth="1"/>
    <col min="12537" max="12545" width="6.75" style="280" customWidth="1"/>
    <col min="12546" max="12546" width="5.75" style="280" customWidth="1"/>
    <col min="12547" max="12547" width="9.375" style="280" customWidth="1"/>
    <col min="12548" max="12548" width="0" style="280" hidden="1" customWidth="1"/>
    <col min="12549" max="12789" width="9" style="280"/>
    <col min="12790" max="12790" width="3.25" style="280" customWidth="1"/>
    <col min="12791" max="12791" width="2.125" style="280" customWidth="1"/>
    <col min="12792" max="12792" width="2.5" style="280" customWidth="1"/>
    <col min="12793" max="12801" width="6.75" style="280" customWidth="1"/>
    <col min="12802" max="12802" width="5.75" style="280" customWidth="1"/>
    <col min="12803" max="12803" width="9.375" style="280" customWidth="1"/>
    <col min="12804" max="12804" width="0" style="280" hidden="1" customWidth="1"/>
    <col min="12805" max="13045" width="9" style="280"/>
    <col min="13046" max="13046" width="3.25" style="280" customWidth="1"/>
    <col min="13047" max="13047" width="2.125" style="280" customWidth="1"/>
    <col min="13048" max="13048" width="2.5" style="280" customWidth="1"/>
    <col min="13049" max="13057" width="6.75" style="280" customWidth="1"/>
    <col min="13058" max="13058" width="5.75" style="280" customWidth="1"/>
    <col min="13059" max="13059" width="9.375" style="280" customWidth="1"/>
    <col min="13060" max="13060" width="0" style="280" hidden="1" customWidth="1"/>
    <col min="13061" max="13301" width="9" style="280"/>
    <col min="13302" max="13302" width="3.25" style="280" customWidth="1"/>
    <col min="13303" max="13303" width="2.125" style="280" customWidth="1"/>
    <col min="13304" max="13304" width="2.5" style="280" customWidth="1"/>
    <col min="13305" max="13313" width="6.75" style="280" customWidth="1"/>
    <col min="13314" max="13314" width="5.75" style="280" customWidth="1"/>
    <col min="13315" max="13315" width="9.375" style="280" customWidth="1"/>
    <col min="13316" max="13316" width="0" style="280" hidden="1" customWidth="1"/>
    <col min="13317" max="13557" width="9" style="280"/>
    <col min="13558" max="13558" width="3.25" style="280" customWidth="1"/>
    <col min="13559" max="13559" width="2.125" style="280" customWidth="1"/>
    <col min="13560" max="13560" width="2.5" style="280" customWidth="1"/>
    <col min="13561" max="13569" width="6.75" style="280" customWidth="1"/>
    <col min="13570" max="13570" width="5.75" style="280" customWidth="1"/>
    <col min="13571" max="13571" width="9.375" style="280" customWidth="1"/>
    <col min="13572" max="13572" width="0" style="280" hidden="1" customWidth="1"/>
    <col min="13573" max="13813" width="9" style="280"/>
    <col min="13814" max="13814" width="3.25" style="280" customWidth="1"/>
    <col min="13815" max="13815" width="2.125" style="280" customWidth="1"/>
    <col min="13816" max="13816" width="2.5" style="280" customWidth="1"/>
    <col min="13817" max="13825" width="6.75" style="280" customWidth="1"/>
    <col min="13826" max="13826" width="5.75" style="280" customWidth="1"/>
    <col min="13827" max="13827" width="9.375" style="280" customWidth="1"/>
    <col min="13828" max="13828" width="0" style="280" hidden="1" customWidth="1"/>
    <col min="13829" max="14069" width="9" style="280"/>
    <col min="14070" max="14070" width="3.25" style="280" customWidth="1"/>
    <col min="14071" max="14071" width="2.125" style="280" customWidth="1"/>
    <col min="14072" max="14072" width="2.5" style="280" customWidth="1"/>
    <col min="14073" max="14081" width="6.75" style="280" customWidth="1"/>
    <col min="14082" max="14082" width="5.75" style="280" customWidth="1"/>
    <col min="14083" max="14083" width="9.375" style="280" customWidth="1"/>
    <col min="14084" max="14084" width="0" style="280" hidden="1" customWidth="1"/>
    <col min="14085" max="14325" width="9" style="280"/>
    <col min="14326" max="14326" width="3.25" style="280" customWidth="1"/>
    <col min="14327" max="14327" width="2.125" style="280" customWidth="1"/>
    <col min="14328" max="14328" width="2.5" style="280" customWidth="1"/>
    <col min="14329" max="14337" width="6.75" style="280" customWidth="1"/>
    <col min="14338" max="14338" width="5.75" style="280" customWidth="1"/>
    <col min="14339" max="14339" width="9.375" style="280" customWidth="1"/>
    <col min="14340" max="14340" width="0" style="280" hidden="1" customWidth="1"/>
    <col min="14341" max="14581" width="9" style="280"/>
    <col min="14582" max="14582" width="3.25" style="280" customWidth="1"/>
    <col min="14583" max="14583" width="2.125" style="280" customWidth="1"/>
    <col min="14584" max="14584" width="2.5" style="280" customWidth="1"/>
    <col min="14585" max="14593" width="6.75" style="280" customWidth="1"/>
    <col min="14594" max="14594" width="5.75" style="280" customWidth="1"/>
    <col min="14595" max="14595" width="9.375" style="280" customWidth="1"/>
    <col min="14596" max="14596" width="0" style="280" hidden="1" customWidth="1"/>
    <col min="14597" max="14837" width="9" style="280"/>
    <col min="14838" max="14838" width="3.25" style="280" customWidth="1"/>
    <col min="14839" max="14839" width="2.125" style="280" customWidth="1"/>
    <col min="14840" max="14840" width="2.5" style="280" customWidth="1"/>
    <col min="14841" max="14849" width="6.75" style="280" customWidth="1"/>
    <col min="14850" max="14850" width="5.75" style="280" customWidth="1"/>
    <col min="14851" max="14851" width="9.375" style="280" customWidth="1"/>
    <col min="14852" max="14852" width="0" style="280" hidden="1" customWidth="1"/>
    <col min="14853" max="15093" width="9" style="280"/>
    <col min="15094" max="15094" width="3.25" style="280" customWidth="1"/>
    <col min="15095" max="15095" width="2.125" style="280" customWidth="1"/>
    <col min="15096" max="15096" width="2.5" style="280" customWidth="1"/>
    <col min="15097" max="15105" width="6.75" style="280" customWidth="1"/>
    <col min="15106" max="15106" width="5.75" style="280" customWidth="1"/>
    <col min="15107" max="15107" width="9.375" style="280" customWidth="1"/>
    <col min="15108" max="15108" width="0" style="280" hidden="1" customWidth="1"/>
    <col min="15109" max="15349" width="9" style="280"/>
    <col min="15350" max="15350" width="3.25" style="280" customWidth="1"/>
    <col min="15351" max="15351" width="2.125" style="280" customWidth="1"/>
    <col min="15352" max="15352" width="2.5" style="280" customWidth="1"/>
    <col min="15353" max="15361" width="6.75" style="280" customWidth="1"/>
    <col min="15362" max="15362" width="5.75" style="280" customWidth="1"/>
    <col min="15363" max="15363" width="9.375" style="280" customWidth="1"/>
    <col min="15364" max="15364" width="0" style="280" hidden="1" customWidth="1"/>
    <col min="15365" max="15605" width="9" style="280"/>
    <col min="15606" max="15606" width="3.25" style="280" customWidth="1"/>
    <col min="15607" max="15607" width="2.125" style="280" customWidth="1"/>
    <col min="15608" max="15608" width="2.5" style="280" customWidth="1"/>
    <col min="15609" max="15617" width="6.75" style="280" customWidth="1"/>
    <col min="15618" max="15618" width="5.75" style="280" customWidth="1"/>
    <col min="15619" max="15619" width="9.375" style="280" customWidth="1"/>
    <col min="15620" max="15620" width="0" style="280" hidden="1" customWidth="1"/>
    <col min="15621" max="15861" width="9" style="280"/>
    <col min="15862" max="15862" width="3.25" style="280" customWidth="1"/>
    <col min="15863" max="15863" width="2.125" style="280" customWidth="1"/>
    <col min="15864" max="15864" width="2.5" style="280" customWidth="1"/>
    <col min="15865" max="15873" width="6.75" style="280" customWidth="1"/>
    <col min="15874" max="15874" width="5.75" style="280" customWidth="1"/>
    <col min="15875" max="15875" width="9.375" style="280" customWidth="1"/>
    <col min="15876" max="15876" width="0" style="280" hidden="1" customWidth="1"/>
    <col min="15877" max="16117" width="9" style="280"/>
    <col min="16118" max="16118" width="3.25" style="280" customWidth="1"/>
    <col min="16119" max="16119" width="2.125" style="280" customWidth="1"/>
    <col min="16120" max="16120" width="2.5" style="280" customWidth="1"/>
    <col min="16121" max="16129" width="6.75" style="280" customWidth="1"/>
    <col min="16130" max="16130" width="5.75" style="280" customWidth="1"/>
    <col min="16131" max="16131" width="9.375" style="280" customWidth="1"/>
    <col min="16132" max="16132" width="0" style="280" hidden="1" customWidth="1"/>
    <col min="16133" max="16384" width="9" style="280"/>
  </cols>
  <sheetData>
    <row r="1" spans="1:15" ht="9.75" customHeight="1">
      <c r="A1" s="274" t="s">
        <v>3</v>
      </c>
      <c r="B1" s="275"/>
      <c r="C1" s="275"/>
      <c r="D1" s="275"/>
      <c r="E1" s="274" t="s">
        <v>1</v>
      </c>
      <c r="F1" s="276"/>
      <c r="G1" s="275" t="s">
        <v>30</v>
      </c>
      <c r="H1" s="276"/>
      <c r="I1" s="277" t="s">
        <v>0</v>
      </c>
      <c r="J1" s="274" t="s">
        <v>339</v>
      </c>
      <c r="K1" s="535" t="s">
        <v>340</v>
      </c>
      <c r="L1" s="536"/>
      <c r="M1" s="537"/>
      <c r="N1" s="278" t="s">
        <v>305</v>
      </c>
      <c r="O1" s="279"/>
    </row>
    <row r="2" spans="1:15" s="279" customFormat="1" ht="21" customHeight="1">
      <c r="A2" s="538" t="s">
        <v>279</v>
      </c>
      <c r="B2" s="539"/>
      <c r="C2" s="539"/>
      <c r="D2" s="281"/>
      <c r="E2" s="540" t="s">
        <v>311</v>
      </c>
      <c r="F2" s="541"/>
      <c r="G2" s="282" t="s">
        <v>280</v>
      </c>
      <c r="H2" s="283"/>
      <c r="I2" s="284">
        <v>2019</v>
      </c>
      <c r="J2" s="285"/>
      <c r="K2" s="286"/>
      <c r="L2" s="287"/>
      <c r="M2" s="286"/>
      <c r="N2" s="288"/>
      <c r="O2" s="289"/>
    </row>
    <row r="3" spans="1:15" ht="16.149999999999999" customHeight="1">
      <c r="A3" s="290"/>
      <c r="B3" s="291"/>
      <c r="C3" s="292"/>
      <c r="D3" s="293"/>
      <c r="E3" s="294" t="s">
        <v>305</v>
      </c>
      <c r="F3" s="294"/>
      <c r="G3" s="294"/>
      <c r="H3" s="294"/>
      <c r="I3" s="294"/>
      <c r="J3" s="294"/>
      <c r="K3" s="294"/>
      <c r="L3" s="294"/>
      <c r="M3" s="295"/>
      <c r="N3" s="296"/>
    </row>
    <row r="4" spans="1:15" ht="19.5" customHeight="1">
      <c r="A4" s="297"/>
      <c r="B4" s="298"/>
      <c r="C4" s="299"/>
      <c r="D4" s="293"/>
      <c r="E4" s="300">
        <v>43769</v>
      </c>
      <c r="F4" s="301"/>
      <c r="G4" s="301"/>
      <c r="H4" s="301"/>
      <c r="I4" s="301"/>
      <c r="J4" s="301"/>
      <c r="K4" s="301"/>
      <c r="L4" s="301"/>
      <c r="M4" s="295"/>
      <c r="N4" s="296"/>
    </row>
    <row r="5" spans="1:15" ht="19.5" customHeight="1">
      <c r="A5" s="297"/>
      <c r="B5" s="298"/>
      <c r="C5" s="299"/>
      <c r="D5" s="293"/>
      <c r="E5" s="294" t="s">
        <v>310</v>
      </c>
      <c r="F5" s="294"/>
      <c r="G5" s="294"/>
      <c r="H5" s="294"/>
      <c r="I5" s="294"/>
      <c r="J5" s="294"/>
      <c r="K5" s="294"/>
      <c r="L5" s="294"/>
      <c r="M5" s="295"/>
      <c r="N5" s="296"/>
    </row>
    <row r="6" spans="1:15" ht="19.5" customHeight="1">
      <c r="A6" s="297"/>
      <c r="B6" s="298"/>
      <c r="C6" s="299"/>
      <c r="D6" s="293"/>
      <c r="E6" s="301" t="s">
        <v>514</v>
      </c>
      <c r="F6" s="301"/>
      <c r="G6" s="301"/>
      <c r="H6" s="301"/>
      <c r="I6" s="301"/>
      <c r="J6" s="301"/>
      <c r="K6" s="301"/>
      <c r="L6" s="301"/>
      <c r="M6" s="295"/>
      <c r="N6" s="296"/>
    </row>
    <row r="7" spans="1:15" ht="26.25" customHeight="1">
      <c r="A7" s="302" t="s">
        <v>328</v>
      </c>
      <c r="B7" s="302" t="s">
        <v>511</v>
      </c>
      <c r="C7" s="303" t="s">
        <v>512</v>
      </c>
      <c r="D7" s="304"/>
      <c r="E7" s="305" t="s">
        <v>341</v>
      </c>
      <c r="F7" s="305"/>
      <c r="G7" s="294"/>
      <c r="H7" s="294"/>
      <c r="I7" s="294"/>
      <c r="J7" s="294"/>
      <c r="K7" s="294"/>
      <c r="L7" s="294"/>
      <c r="M7" s="542" t="s">
        <v>342</v>
      </c>
      <c r="N7" s="543"/>
    </row>
    <row r="8" spans="1:15" ht="19.5" customHeight="1">
      <c r="A8" s="206">
        <v>1</v>
      </c>
      <c r="B8" s="213">
        <v>1</v>
      </c>
      <c r="C8" s="207" t="s">
        <v>306</v>
      </c>
      <c r="D8" s="250" t="e">
        <f>#REF!</f>
        <v>#REF!</v>
      </c>
      <c r="E8" s="306">
        <v>20.95</v>
      </c>
      <c r="F8" s="306"/>
      <c r="G8" s="306"/>
      <c r="H8" s="306"/>
      <c r="I8" s="306"/>
      <c r="J8" s="306"/>
      <c r="K8" s="306"/>
      <c r="L8" s="306"/>
      <c r="M8" s="307">
        <v>1</v>
      </c>
      <c r="N8" s="308" t="s">
        <v>343</v>
      </c>
      <c r="O8" s="309"/>
    </row>
    <row r="9" spans="1:15" s="309" customFormat="1" ht="19.5" customHeight="1">
      <c r="A9" s="206">
        <v>2</v>
      </c>
      <c r="B9" s="213">
        <v>3</v>
      </c>
      <c r="C9" s="213"/>
      <c r="D9" s="250" t="e">
        <f>#REF!</f>
        <v>#REF!</v>
      </c>
      <c r="E9" s="306">
        <v>21.59</v>
      </c>
      <c r="F9" s="306"/>
      <c r="G9" s="306"/>
      <c r="H9" s="306"/>
      <c r="I9" s="306"/>
      <c r="J9" s="306"/>
      <c r="K9" s="306"/>
      <c r="L9" s="310"/>
      <c r="M9" s="311">
        <v>0</v>
      </c>
      <c r="N9" s="312" t="s">
        <v>344</v>
      </c>
    </row>
    <row r="10" spans="1:15" s="309" customFormat="1" ht="19.5" customHeight="1">
      <c r="A10" s="206">
        <v>3</v>
      </c>
      <c r="B10" s="213">
        <v>2</v>
      </c>
      <c r="C10" s="213"/>
      <c r="D10" s="250" t="e">
        <f>#REF!</f>
        <v>#REF!</v>
      </c>
      <c r="E10" s="306">
        <v>21.43</v>
      </c>
      <c r="F10" s="306"/>
      <c r="G10" s="306"/>
      <c r="H10" s="306"/>
      <c r="I10" s="306"/>
      <c r="J10" s="306"/>
      <c r="K10" s="306"/>
      <c r="L10" s="310"/>
      <c r="M10" s="544"/>
      <c r="N10" s="546"/>
    </row>
    <row r="11" spans="1:15" s="309" customFormat="1" ht="19.5" customHeight="1">
      <c r="A11" s="206">
        <v>4</v>
      </c>
      <c r="B11" s="213">
        <v>4</v>
      </c>
      <c r="C11" s="212"/>
      <c r="D11" s="250" t="e">
        <f>#REF!</f>
        <v>#REF!</v>
      </c>
      <c r="E11" s="306">
        <v>21.23</v>
      </c>
      <c r="F11" s="306"/>
      <c r="G11" s="306"/>
      <c r="H11" s="306"/>
      <c r="I11" s="306"/>
      <c r="J11" s="306"/>
      <c r="K11" s="306"/>
      <c r="L11" s="310"/>
      <c r="M11" s="545"/>
      <c r="N11" s="547"/>
    </row>
    <row r="12" spans="1:15" s="309" customFormat="1" ht="19.5" customHeight="1">
      <c r="A12" s="206">
        <v>5</v>
      </c>
      <c r="B12" s="213">
        <v>5</v>
      </c>
      <c r="C12" s="213"/>
      <c r="D12" s="250" t="e">
        <f>#REF!</f>
        <v>#REF!</v>
      </c>
      <c r="E12" s="306">
        <v>20.67</v>
      </c>
      <c r="F12" s="306"/>
      <c r="G12" s="306"/>
      <c r="H12" s="306"/>
      <c r="I12" s="306"/>
      <c r="J12" s="306"/>
      <c r="K12" s="306"/>
      <c r="L12" s="310"/>
      <c r="M12" s="313" t="s">
        <v>345</v>
      </c>
      <c r="N12" s="314"/>
    </row>
    <row r="13" spans="1:15" s="309" customFormat="1" ht="19.5" customHeight="1">
      <c r="A13" s="206">
        <v>6</v>
      </c>
      <c r="B13" s="213">
        <v>4</v>
      </c>
      <c r="C13" s="213" t="s">
        <v>313</v>
      </c>
      <c r="D13" s="250" t="e">
        <f>#REF!</f>
        <v>#REF!</v>
      </c>
      <c r="E13" s="306">
        <v>21.47</v>
      </c>
      <c r="F13" s="306"/>
      <c r="G13" s="306"/>
      <c r="H13" s="306"/>
      <c r="I13" s="306"/>
      <c r="J13" s="306"/>
      <c r="K13" s="306"/>
      <c r="L13" s="310"/>
      <c r="M13" s="315"/>
      <c r="N13" s="316" t="s">
        <v>346</v>
      </c>
    </row>
    <row r="14" spans="1:15" s="309" customFormat="1" ht="19.5" customHeight="1">
      <c r="A14" s="206">
        <v>7</v>
      </c>
      <c r="B14" s="213">
        <v>3</v>
      </c>
      <c r="C14" s="212"/>
      <c r="D14" s="250" t="e">
        <f>#REF!</f>
        <v>#REF!</v>
      </c>
      <c r="E14" s="306">
        <v>21.67</v>
      </c>
      <c r="F14" s="306"/>
      <c r="G14" s="306"/>
      <c r="H14" s="306"/>
      <c r="I14" s="306"/>
      <c r="J14" s="306"/>
      <c r="K14" s="306"/>
      <c r="L14" s="310"/>
      <c r="M14" s="317" t="s">
        <v>347</v>
      </c>
      <c r="N14" s="318" t="s">
        <v>348</v>
      </c>
    </row>
    <row r="15" spans="1:15" s="309" customFormat="1" ht="19.5" customHeight="1">
      <c r="A15" s="206">
        <v>8</v>
      </c>
      <c r="B15" s="213">
        <v>5</v>
      </c>
      <c r="C15" s="213"/>
      <c r="D15" s="250" t="e">
        <f>#REF!</f>
        <v>#REF!</v>
      </c>
      <c r="E15" s="306">
        <v>21.92</v>
      </c>
      <c r="F15" s="306"/>
      <c r="G15" s="306"/>
      <c r="H15" s="306"/>
      <c r="I15" s="306"/>
      <c r="J15" s="306"/>
      <c r="K15" s="306"/>
      <c r="L15" s="310"/>
      <c r="M15" s="317" t="s">
        <v>349</v>
      </c>
      <c r="N15" s="319" t="s">
        <v>350</v>
      </c>
    </row>
    <row r="16" spans="1:15" s="309" customFormat="1" ht="19.5" customHeight="1">
      <c r="A16" s="206">
        <v>9</v>
      </c>
      <c r="B16" s="213">
        <v>1</v>
      </c>
      <c r="C16" s="213"/>
      <c r="D16" s="250" t="e">
        <f>#REF!</f>
        <v>#REF!</v>
      </c>
      <c r="E16" s="306">
        <v>21.71</v>
      </c>
      <c r="F16" s="306"/>
      <c r="G16" s="306"/>
      <c r="H16" s="306"/>
      <c r="I16" s="306"/>
      <c r="J16" s="306"/>
      <c r="K16" s="306"/>
      <c r="L16" s="310"/>
      <c r="M16" s="317" t="s">
        <v>351</v>
      </c>
      <c r="N16" s="319" t="s">
        <v>352</v>
      </c>
    </row>
    <row r="17" spans="1:14" s="309" customFormat="1" ht="19.5" customHeight="1">
      <c r="A17" s="206">
        <v>10</v>
      </c>
      <c r="B17" s="213">
        <v>2</v>
      </c>
      <c r="C17" s="212"/>
      <c r="D17" s="250" t="e">
        <f>#REF!</f>
        <v>#REF!</v>
      </c>
      <c r="E17" s="306">
        <v>22.36</v>
      </c>
      <c r="F17" s="306"/>
      <c r="G17" s="306"/>
      <c r="H17" s="306"/>
      <c r="I17" s="306"/>
      <c r="J17" s="306"/>
      <c r="K17" s="306"/>
      <c r="L17" s="310"/>
      <c r="M17" s="317" t="s">
        <v>353</v>
      </c>
      <c r="N17" s="318" t="s">
        <v>354</v>
      </c>
    </row>
    <row r="18" spans="1:14" s="309" customFormat="1" ht="19.5" customHeight="1">
      <c r="A18" s="206">
        <v>11</v>
      </c>
      <c r="B18" s="213">
        <v>1</v>
      </c>
      <c r="C18" s="213" t="s">
        <v>307</v>
      </c>
      <c r="D18" s="250" t="e">
        <f>#REF!</f>
        <v>#REF!</v>
      </c>
      <c r="E18" s="306">
        <v>20.93</v>
      </c>
      <c r="F18" s="306"/>
      <c r="G18" s="306"/>
      <c r="H18" s="306"/>
      <c r="I18" s="306"/>
      <c r="J18" s="306"/>
      <c r="K18" s="306"/>
      <c r="L18" s="310"/>
      <c r="M18" s="317" t="s">
        <v>355</v>
      </c>
      <c r="N18" s="318" t="s">
        <v>356</v>
      </c>
    </row>
    <row r="19" spans="1:14" s="309" customFormat="1" ht="19.5" customHeight="1">
      <c r="A19" s="206">
        <v>12</v>
      </c>
      <c r="B19" s="213">
        <v>5</v>
      </c>
      <c r="C19" s="213"/>
      <c r="D19" s="250" t="e">
        <f>#REF!</f>
        <v>#REF!</v>
      </c>
      <c r="E19" s="306">
        <v>21.23</v>
      </c>
      <c r="F19" s="306"/>
      <c r="G19" s="306"/>
      <c r="H19" s="306"/>
      <c r="I19" s="306"/>
      <c r="J19" s="306"/>
      <c r="K19" s="306"/>
      <c r="L19" s="306"/>
      <c r="M19" s="317" t="s">
        <v>357</v>
      </c>
      <c r="N19" s="319" t="s">
        <v>358</v>
      </c>
    </row>
    <row r="20" spans="1:14" s="309" customFormat="1" ht="19.5" customHeight="1">
      <c r="A20" s="206">
        <v>13</v>
      </c>
      <c r="B20" s="213">
        <v>4</v>
      </c>
      <c r="C20" s="213"/>
      <c r="D20" s="250" t="e">
        <f>#REF!</f>
        <v>#REF!</v>
      </c>
      <c r="E20" s="306">
        <v>20.77</v>
      </c>
      <c r="F20" s="306"/>
      <c r="G20" s="306"/>
      <c r="H20" s="306"/>
      <c r="I20" s="306"/>
      <c r="J20" s="306"/>
      <c r="K20" s="306"/>
      <c r="L20" s="306"/>
      <c r="M20" s="317" t="s">
        <v>359</v>
      </c>
      <c r="N20" s="319" t="s">
        <v>360</v>
      </c>
    </row>
    <row r="21" spans="1:14" s="309" customFormat="1" ht="19.5" customHeight="1">
      <c r="A21" s="206">
        <v>14</v>
      </c>
      <c r="B21" s="213">
        <v>2</v>
      </c>
      <c r="C21" s="213"/>
      <c r="D21" s="250" t="e">
        <f>#REF!</f>
        <v>#REF!</v>
      </c>
      <c r="E21" s="306">
        <v>20.190000000000001</v>
      </c>
      <c r="F21" s="306"/>
      <c r="G21" s="306"/>
      <c r="H21" s="306"/>
      <c r="I21" s="306"/>
      <c r="J21" s="306"/>
      <c r="K21" s="306"/>
      <c r="L21" s="306"/>
      <c r="M21" s="317" t="s">
        <v>361</v>
      </c>
      <c r="N21" s="319" t="s">
        <v>362</v>
      </c>
    </row>
    <row r="22" spans="1:14" s="309" customFormat="1" ht="19.5" customHeight="1">
      <c r="A22" s="206">
        <v>15</v>
      </c>
      <c r="B22" s="213">
        <v>3</v>
      </c>
      <c r="C22" s="213"/>
      <c r="D22" s="250" t="e">
        <f>#REF!</f>
        <v>#REF!</v>
      </c>
      <c r="E22" s="306">
        <v>20.41</v>
      </c>
      <c r="F22" s="306"/>
      <c r="G22" s="306"/>
      <c r="H22" s="306"/>
      <c r="I22" s="306"/>
      <c r="J22" s="306"/>
      <c r="K22" s="306"/>
      <c r="L22" s="306"/>
      <c r="M22" s="317" t="s">
        <v>363</v>
      </c>
      <c r="N22" s="319" t="s">
        <v>364</v>
      </c>
    </row>
    <row r="23" spans="1:14" s="309" customFormat="1" ht="19.5" customHeight="1">
      <c r="A23" s="206">
        <v>16</v>
      </c>
      <c r="B23" s="213">
        <v>4</v>
      </c>
      <c r="C23" s="213" t="s">
        <v>308</v>
      </c>
      <c r="D23" s="250" t="e">
        <f>#REF!</f>
        <v>#REF!</v>
      </c>
      <c r="E23" s="306">
        <v>19.829999999999998</v>
      </c>
      <c r="F23" s="306"/>
      <c r="G23" s="306"/>
      <c r="H23" s="306"/>
      <c r="I23" s="306"/>
      <c r="J23" s="306"/>
      <c r="K23" s="306"/>
      <c r="L23" s="306"/>
      <c r="M23" s="313"/>
      <c r="N23" s="314"/>
    </row>
    <row r="24" spans="1:14" s="309" customFormat="1" ht="19.5" customHeight="1">
      <c r="A24" s="206">
        <v>17</v>
      </c>
      <c r="B24" s="213">
        <v>2</v>
      </c>
      <c r="C24" s="213"/>
      <c r="D24" s="250" t="e">
        <f>#REF!</f>
        <v>#REF!</v>
      </c>
      <c r="E24" s="306">
        <v>20.89</v>
      </c>
      <c r="F24" s="306"/>
      <c r="G24" s="306"/>
      <c r="H24" s="306"/>
      <c r="I24" s="306"/>
      <c r="J24" s="306"/>
      <c r="K24" s="306"/>
      <c r="L24" s="306"/>
      <c r="M24" s="320"/>
      <c r="N24" s="321" t="s">
        <v>365</v>
      </c>
    </row>
    <row r="25" spans="1:14" s="309" customFormat="1" ht="19.5" customHeight="1">
      <c r="A25" s="206">
        <v>18</v>
      </c>
      <c r="B25" s="213">
        <v>3</v>
      </c>
      <c r="C25" s="213"/>
      <c r="D25" s="250" t="e">
        <f>#REF!</f>
        <v>#REF!</v>
      </c>
      <c r="E25" s="306">
        <v>21.19</v>
      </c>
      <c r="F25" s="306"/>
      <c r="G25" s="306"/>
      <c r="H25" s="306"/>
      <c r="I25" s="306"/>
      <c r="J25" s="306"/>
      <c r="K25" s="306"/>
      <c r="L25" s="306"/>
      <c r="M25" s="320" t="s">
        <v>366</v>
      </c>
      <c r="N25" s="316" t="s">
        <v>367</v>
      </c>
    </row>
    <row r="26" spans="1:14" s="309" customFormat="1" ht="19.5" customHeight="1">
      <c r="A26" s="206">
        <v>19</v>
      </c>
      <c r="B26" s="213">
        <v>5</v>
      </c>
      <c r="C26" s="213"/>
      <c r="D26" s="250" t="e">
        <f>#REF!</f>
        <v>#REF!</v>
      </c>
      <c r="E26" s="306">
        <v>21.55</v>
      </c>
      <c r="F26" s="306"/>
      <c r="G26" s="306"/>
      <c r="H26" s="306"/>
      <c r="I26" s="306"/>
      <c r="J26" s="306"/>
      <c r="K26" s="306"/>
      <c r="L26" s="306"/>
      <c r="M26" s="322">
        <v>10</v>
      </c>
      <c r="N26" s="323" t="s">
        <v>368</v>
      </c>
    </row>
    <row r="27" spans="1:14" s="309" customFormat="1" ht="19.5" customHeight="1">
      <c r="A27" s="206">
        <v>20</v>
      </c>
      <c r="B27" s="213">
        <v>1</v>
      </c>
      <c r="C27" s="213"/>
      <c r="D27" s="250" t="e">
        <f>#REF!</f>
        <v>#REF!</v>
      </c>
      <c r="E27" s="306">
        <v>19.68</v>
      </c>
      <c r="F27" s="306"/>
      <c r="G27" s="306"/>
      <c r="H27" s="306"/>
      <c r="I27" s="306"/>
      <c r="J27" s="306"/>
      <c r="K27" s="306"/>
      <c r="L27" s="306"/>
      <c r="M27" s="322" t="s">
        <v>369</v>
      </c>
      <c r="N27" s="323" t="s">
        <v>370</v>
      </c>
    </row>
    <row r="28" spans="1:14" s="309" customFormat="1" ht="19.5" customHeight="1">
      <c r="A28" s="206"/>
      <c r="B28" s="213"/>
      <c r="C28" s="213"/>
      <c r="D28" s="250" t="e">
        <f>#REF!</f>
        <v>#REF!</v>
      </c>
      <c r="E28" s="306"/>
      <c r="F28" s="306"/>
      <c r="G28" s="306"/>
      <c r="H28" s="306"/>
      <c r="I28" s="306"/>
      <c r="J28" s="306"/>
      <c r="K28" s="306"/>
      <c r="L28" s="306"/>
      <c r="M28" s="322" t="s">
        <v>371</v>
      </c>
      <c r="N28" s="323" t="s">
        <v>372</v>
      </c>
    </row>
    <row r="29" spans="1:14" s="309" customFormat="1" ht="19.5" customHeight="1">
      <c r="A29" s="206"/>
      <c r="B29" s="213"/>
      <c r="C29" s="213"/>
      <c r="D29" s="250" t="e">
        <f>#REF!</f>
        <v>#REF!</v>
      </c>
      <c r="E29" s="306"/>
      <c r="F29" s="306"/>
      <c r="G29" s="306"/>
      <c r="H29" s="306"/>
      <c r="I29" s="306"/>
      <c r="J29" s="306"/>
      <c r="K29" s="306"/>
      <c r="L29" s="306"/>
      <c r="M29" s="322">
        <v>30</v>
      </c>
      <c r="N29" s="323" t="s">
        <v>373</v>
      </c>
    </row>
    <row r="30" spans="1:14" s="309" customFormat="1" ht="19.5" customHeight="1">
      <c r="A30" s="206"/>
      <c r="B30" s="213"/>
      <c r="C30" s="213"/>
      <c r="D30" s="250" t="e">
        <f>#REF!</f>
        <v>#REF!</v>
      </c>
      <c r="E30" s="306"/>
      <c r="F30" s="306"/>
      <c r="G30" s="306"/>
      <c r="H30" s="306"/>
      <c r="I30" s="306"/>
      <c r="J30" s="306"/>
      <c r="K30" s="306"/>
      <c r="L30" s="306"/>
      <c r="M30" s="322" t="s">
        <v>374</v>
      </c>
      <c r="N30" s="323" t="s">
        <v>375</v>
      </c>
    </row>
    <row r="31" spans="1:14" s="309" customFormat="1" ht="19.5" customHeight="1">
      <c r="A31" s="206"/>
      <c r="B31" s="213"/>
      <c r="C31" s="213"/>
      <c r="D31" s="250" t="e">
        <f>#REF!</f>
        <v>#REF!</v>
      </c>
      <c r="E31" s="306"/>
      <c r="F31" s="306"/>
      <c r="G31" s="306"/>
      <c r="H31" s="306"/>
      <c r="I31" s="306"/>
      <c r="J31" s="306"/>
      <c r="K31" s="306"/>
      <c r="L31" s="306"/>
      <c r="M31" s="322" t="s">
        <v>376</v>
      </c>
      <c r="N31" s="323" t="s">
        <v>377</v>
      </c>
    </row>
    <row r="32" spans="1:14" s="309" customFormat="1" ht="19.5" customHeight="1">
      <c r="A32" s="206"/>
      <c r="B32" s="213"/>
      <c r="C32" s="213"/>
      <c r="D32" s="250" t="e">
        <f>#REF!</f>
        <v>#REF!</v>
      </c>
      <c r="E32" s="306"/>
      <c r="F32" s="306"/>
      <c r="G32" s="306"/>
      <c r="H32" s="306"/>
      <c r="I32" s="306"/>
      <c r="J32" s="306"/>
      <c r="K32" s="306"/>
      <c r="L32" s="306"/>
      <c r="M32" s="322" t="s">
        <v>378</v>
      </c>
      <c r="N32" s="323" t="s">
        <v>379</v>
      </c>
    </row>
    <row r="33" spans="1:14" s="309" customFormat="1" ht="19.5" customHeight="1">
      <c r="A33" s="206"/>
      <c r="B33" s="213"/>
      <c r="C33" s="213"/>
      <c r="D33" s="250" t="e">
        <f>#REF!</f>
        <v>#REF!</v>
      </c>
      <c r="E33" s="306"/>
      <c r="F33" s="306"/>
      <c r="G33" s="306"/>
      <c r="H33" s="306"/>
      <c r="I33" s="306"/>
      <c r="J33" s="306"/>
      <c r="K33" s="306"/>
      <c r="L33" s="306"/>
      <c r="M33" s="322" t="s">
        <v>380</v>
      </c>
      <c r="N33" s="324" t="s">
        <v>381</v>
      </c>
    </row>
    <row r="34" spans="1:14" s="309" customFormat="1" ht="19.5" customHeight="1">
      <c r="A34" s="206"/>
      <c r="B34" s="213"/>
      <c r="C34" s="213"/>
      <c r="D34" s="250" t="e">
        <f>#REF!</f>
        <v>#REF!</v>
      </c>
      <c r="E34" s="306"/>
      <c r="F34" s="306"/>
      <c r="G34" s="306"/>
      <c r="H34" s="306"/>
      <c r="I34" s="306"/>
      <c r="J34" s="306"/>
      <c r="K34" s="306"/>
      <c r="L34" s="306"/>
      <c r="M34" s="322" t="s">
        <v>382</v>
      </c>
      <c r="N34" s="323" t="s">
        <v>383</v>
      </c>
    </row>
    <row r="35" spans="1:14" s="309" customFormat="1" ht="19.5" customHeight="1">
      <c r="A35" s="206"/>
      <c r="B35" s="213"/>
      <c r="C35" s="213"/>
      <c r="D35" s="250" t="e">
        <f>#REF!</f>
        <v>#REF!</v>
      </c>
      <c r="E35" s="306"/>
      <c r="F35" s="306"/>
      <c r="G35" s="306"/>
      <c r="H35" s="306"/>
      <c r="I35" s="306"/>
      <c r="J35" s="306"/>
      <c r="K35" s="306"/>
      <c r="L35" s="306"/>
      <c r="M35" s="322" t="s">
        <v>384</v>
      </c>
      <c r="N35" s="323" t="s">
        <v>385</v>
      </c>
    </row>
    <row r="36" spans="1:14" s="309" customFormat="1" ht="19.5" customHeight="1">
      <c r="A36" s="206"/>
      <c r="B36" s="213"/>
      <c r="C36" s="213"/>
      <c r="D36" s="250" t="e">
        <f>#REF!</f>
        <v>#REF!</v>
      </c>
      <c r="E36" s="306"/>
      <c r="F36" s="306"/>
      <c r="G36" s="306"/>
      <c r="H36" s="306"/>
      <c r="I36" s="306"/>
      <c r="J36" s="306"/>
      <c r="K36" s="306"/>
      <c r="L36" s="306"/>
      <c r="M36" s="322" t="s">
        <v>386</v>
      </c>
      <c r="N36" s="323" t="s">
        <v>387</v>
      </c>
    </row>
    <row r="37" spans="1:14" s="309" customFormat="1" ht="19.5" customHeight="1">
      <c r="A37" s="206"/>
      <c r="B37" s="213"/>
      <c r="C37" s="213"/>
      <c r="D37" s="250" t="e">
        <f>#REF!</f>
        <v>#REF!</v>
      </c>
      <c r="E37" s="306"/>
      <c r="F37" s="306"/>
      <c r="G37" s="306"/>
      <c r="H37" s="306"/>
      <c r="I37" s="306"/>
      <c r="J37" s="306"/>
      <c r="K37" s="306"/>
      <c r="L37" s="306"/>
      <c r="M37" s="325" t="s">
        <v>388</v>
      </c>
      <c r="N37" s="326" t="s">
        <v>389</v>
      </c>
    </row>
    <row r="38" spans="1:14" s="309" customFormat="1" ht="19.5" customHeight="1">
      <c r="A38" s="206"/>
      <c r="B38" s="213"/>
      <c r="C38" s="213"/>
      <c r="D38" s="250" t="e">
        <f>#REF!</f>
        <v>#REF!</v>
      </c>
      <c r="E38" s="306"/>
      <c r="F38" s="306"/>
      <c r="G38" s="306"/>
      <c r="H38" s="306"/>
      <c r="I38" s="306"/>
      <c r="J38" s="306"/>
      <c r="K38" s="306"/>
      <c r="L38" s="306"/>
      <c r="M38" s="327"/>
      <c r="N38" s="328"/>
    </row>
    <row r="39" spans="1:14" s="309" customFormat="1" ht="19.5" customHeight="1">
      <c r="A39" s="206"/>
      <c r="B39" s="213"/>
      <c r="C39" s="213"/>
      <c r="D39" s="250" t="e">
        <f>#REF!</f>
        <v>#REF!</v>
      </c>
      <c r="E39" s="306"/>
      <c r="F39" s="306"/>
      <c r="G39" s="306"/>
      <c r="H39" s="306"/>
      <c r="I39" s="306"/>
      <c r="J39" s="306"/>
      <c r="K39" s="306"/>
      <c r="L39" s="306"/>
      <c r="M39" s="329"/>
      <c r="N39" s="330"/>
    </row>
    <row r="40" spans="1:14" s="309" customFormat="1" ht="19.5" customHeight="1">
      <c r="A40" s="206"/>
      <c r="B40" s="213"/>
      <c r="C40" s="213"/>
      <c r="D40" s="250" t="e">
        <f>#REF!</f>
        <v>#REF!</v>
      </c>
      <c r="E40" s="306"/>
      <c r="F40" s="306"/>
      <c r="G40" s="306"/>
      <c r="H40" s="306"/>
      <c r="I40" s="306"/>
      <c r="J40" s="306"/>
      <c r="K40" s="306"/>
      <c r="L40" s="306"/>
      <c r="M40" s="331"/>
      <c r="N40" s="332"/>
    </row>
    <row r="41" spans="1:14" s="309" customFormat="1" ht="19.5" customHeight="1">
      <c r="A41" s="206"/>
      <c r="B41" s="213"/>
      <c r="C41" s="213"/>
      <c r="D41" s="250" t="e">
        <f>#REF!</f>
        <v>#REF!</v>
      </c>
      <c r="E41" s="306"/>
      <c r="F41" s="306"/>
      <c r="G41" s="306"/>
      <c r="H41" s="306"/>
      <c r="I41" s="306"/>
      <c r="J41" s="306"/>
      <c r="K41" s="306"/>
      <c r="L41" s="306"/>
      <c r="M41" s="331"/>
      <c r="N41" s="332"/>
    </row>
    <row r="42" spans="1:14" s="309" customFormat="1" ht="19.5" customHeight="1">
      <c r="A42" s="206"/>
      <c r="B42" s="213"/>
      <c r="C42" s="213"/>
      <c r="D42" s="250" t="e">
        <f>#REF!</f>
        <v>#REF!</v>
      </c>
      <c r="E42" s="306"/>
      <c r="F42" s="306"/>
      <c r="G42" s="306"/>
      <c r="H42" s="306"/>
      <c r="I42" s="306"/>
      <c r="J42" s="306"/>
      <c r="K42" s="306"/>
      <c r="L42" s="306"/>
      <c r="M42" s="331"/>
      <c r="N42" s="332"/>
    </row>
    <row r="43" spans="1:14" s="309" customFormat="1" ht="19.5" customHeight="1">
      <c r="A43" s="206"/>
      <c r="B43" s="213"/>
      <c r="C43" s="213"/>
      <c r="D43" s="250" t="e">
        <f>#REF!</f>
        <v>#REF!</v>
      </c>
      <c r="E43" s="306"/>
      <c r="F43" s="306"/>
      <c r="G43" s="306"/>
      <c r="H43" s="306"/>
      <c r="I43" s="306"/>
      <c r="J43" s="306"/>
      <c r="K43" s="306"/>
      <c r="L43" s="306"/>
      <c r="M43" s="331"/>
      <c r="N43" s="332"/>
    </row>
    <row r="44" spans="1:14" s="309" customFormat="1" ht="19.5" customHeight="1">
      <c r="A44" s="206"/>
      <c r="B44" s="213"/>
      <c r="C44" s="213"/>
      <c r="D44" s="250" t="e">
        <f>#REF!</f>
        <v>#REF!</v>
      </c>
      <c r="E44" s="306"/>
      <c r="F44" s="306"/>
      <c r="G44" s="306"/>
      <c r="H44" s="306"/>
      <c r="I44" s="306"/>
      <c r="J44" s="306"/>
      <c r="K44" s="306"/>
      <c r="L44" s="306"/>
      <c r="M44" s="331"/>
      <c r="N44" s="332"/>
    </row>
    <row r="45" spans="1:14" s="309" customFormat="1" ht="19.5" customHeight="1">
      <c r="A45" s="206"/>
      <c r="B45" s="213"/>
      <c r="C45" s="213"/>
      <c r="D45" s="250" t="e">
        <f>#REF!</f>
        <v>#REF!</v>
      </c>
      <c r="E45" s="306"/>
      <c r="F45" s="306"/>
      <c r="G45" s="306"/>
      <c r="H45" s="306"/>
      <c r="I45" s="306"/>
      <c r="J45" s="306"/>
      <c r="K45" s="306"/>
      <c r="L45" s="306"/>
      <c r="M45" s="331"/>
      <c r="N45" s="332"/>
    </row>
    <row r="46" spans="1:14" s="309" customFormat="1" ht="19.5" customHeight="1">
      <c r="A46" s="248"/>
      <c r="B46" s="249"/>
      <c r="C46" s="250"/>
      <c r="D46" s="250" t="e">
        <f>#REF!</f>
        <v>#REF!</v>
      </c>
      <c r="E46" s="306"/>
      <c r="F46" s="306"/>
      <c r="G46" s="306"/>
      <c r="H46" s="306"/>
      <c r="I46" s="306"/>
      <c r="J46" s="306"/>
      <c r="K46" s="306"/>
      <c r="L46" s="306"/>
      <c r="M46" s="331"/>
      <c r="N46" s="332"/>
    </row>
    <row r="47" spans="1:14" s="309" customFormat="1" ht="19.5" customHeight="1">
      <c r="A47" s="248"/>
      <c r="B47" s="249"/>
      <c r="C47" s="250"/>
      <c r="D47" s="250" t="e">
        <f>#REF!</f>
        <v>#REF!</v>
      </c>
      <c r="E47" s="306"/>
      <c r="F47" s="306"/>
      <c r="G47" s="306"/>
      <c r="H47" s="306"/>
      <c r="I47" s="306"/>
      <c r="J47" s="306"/>
      <c r="K47" s="306"/>
      <c r="L47" s="306"/>
      <c r="M47" s="327"/>
      <c r="N47" s="328"/>
    </row>
    <row r="48" spans="1:14" s="309" customFormat="1" ht="19.5" customHeight="1">
      <c r="A48" s="248"/>
      <c r="B48" s="249"/>
      <c r="C48" s="250"/>
      <c r="D48" s="250"/>
      <c r="E48" s="306"/>
      <c r="F48" s="306"/>
      <c r="G48" s="306"/>
      <c r="H48" s="306"/>
      <c r="I48" s="306"/>
      <c r="J48" s="306"/>
      <c r="K48" s="306"/>
      <c r="L48" s="306"/>
      <c r="M48" s="327"/>
      <c r="N48" s="328"/>
    </row>
    <row r="49" spans="1:14" s="309" customFormat="1" ht="19.5" customHeight="1">
      <c r="A49" s="248"/>
      <c r="B49" s="249"/>
      <c r="C49" s="250"/>
      <c r="D49" s="250"/>
      <c r="E49" s="306"/>
      <c r="F49" s="306"/>
      <c r="G49" s="306"/>
      <c r="H49" s="306"/>
      <c r="I49" s="306"/>
      <c r="J49" s="306"/>
      <c r="K49" s="306"/>
      <c r="L49" s="306"/>
      <c r="M49" s="327"/>
      <c r="N49" s="328"/>
    </row>
    <row r="50" spans="1:14" s="309" customFormat="1" ht="19.5" customHeight="1">
      <c r="A50" s="248"/>
      <c r="B50" s="249"/>
      <c r="C50" s="250"/>
      <c r="D50" s="250"/>
      <c r="E50" s="306"/>
      <c r="F50" s="306"/>
      <c r="G50" s="306"/>
      <c r="H50" s="306"/>
      <c r="I50" s="306"/>
      <c r="J50" s="306"/>
      <c r="K50" s="306"/>
      <c r="L50" s="306"/>
      <c r="M50" s="327"/>
      <c r="N50" s="328"/>
    </row>
    <row r="51" spans="1:14" s="309" customFormat="1" ht="19.5" customHeight="1">
      <c r="A51" s="248"/>
      <c r="B51" s="249"/>
      <c r="C51" s="250"/>
      <c r="D51" s="250"/>
      <c r="E51" s="306"/>
      <c r="F51" s="306"/>
      <c r="G51" s="306"/>
      <c r="H51" s="306"/>
      <c r="I51" s="306"/>
      <c r="J51" s="306"/>
      <c r="K51" s="306"/>
      <c r="L51" s="306"/>
      <c r="M51" s="327"/>
      <c r="N51" s="328"/>
    </row>
    <row r="52" spans="1:14" s="309" customFormat="1" ht="19.5" customHeight="1">
      <c r="A52" s="248"/>
      <c r="B52" s="249"/>
      <c r="C52" s="250"/>
      <c r="D52" s="250"/>
      <c r="E52" s="306"/>
      <c r="F52" s="306"/>
      <c r="G52" s="306"/>
      <c r="H52" s="306"/>
      <c r="I52" s="306"/>
      <c r="J52" s="306"/>
      <c r="K52" s="306"/>
      <c r="L52" s="306"/>
      <c r="M52" s="327"/>
      <c r="N52" s="328"/>
    </row>
    <row r="53" spans="1:14" s="309" customFormat="1" ht="19.5" customHeight="1">
      <c r="A53" s="248"/>
      <c r="B53" s="249"/>
      <c r="C53" s="250"/>
      <c r="D53" s="250"/>
      <c r="E53" s="306"/>
      <c r="F53" s="306"/>
      <c r="G53" s="306"/>
      <c r="H53" s="306"/>
      <c r="I53" s="306"/>
      <c r="J53" s="306"/>
      <c r="K53" s="306"/>
      <c r="L53" s="306"/>
      <c r="M53" s="327"/>
      <c r="N53" s="328"/>
    </row>
    <row r="54" spans="1:14" s="309" customFormat="1" ht="19.5" customHeight="1">
      <c r="A54" s="248"/>
      <c r="B54" s="249"/>
      <c r="C54" s="250"/>
      <c r="D54" s="250"/>
      <c r="E54" s="306"/>
      <c r="F54" s="306"/>
      <c r="G54" s="306"/>
      <c r="H54" s="306"/>
      <c r="I54" s="306"/>
      <c r="J54" s="306"/>
      <c r="K54" s="306"/>
      <c r="L54" s="306"/>
      <c r="M54" s="327"/>
      <c r="N54" s="328"/>
    </row>
    <row r="55" spans="1:14" s="309" customFormat="1" ht="19.5" customHeight="1">
      <c r="A55" s="248"/>
      <c r="B55" s="249"/>
      <c r="C55" s="250"/>
      <c r="D55" s="250"/>
      <c r="E55" s="306"/>
      <c r="F55" s="306"/>
      <c r="G55" s="306"/>
      <c r="H55" s="306"/>
      <c r="I55" s="306"/>
      <c r="J55" s="306"/>
      <c r="K55" s="306"/>
      <c r="L55" s="306"/>
      <c r="M55" s="327"/>
      <c r="N55" s="328"/>
    </row>
    <row r="56" spans="1:14" s="309" customFormat="1" ht="19.5" customHeight="1">
      <c r="A56" s="248"/>
      <c r="B56" s="249"/>
      <c r="C56" s="250"/>
      <c r="D56" s="250"/>
      <c r="E56" s="306"/>
      <c r="F56" s="306"/>
      <c r="G56" s="306"/>
      <c r="H56" s="306"/>
      <c r="I56" s="306"/>
      <c r="J56" s="306"/>
      <c r="K56" s="306"/>
      <c r="L56" s="306"/>
      <c r="M56" s="327"/>
      <c r="N56" s="328"/>
    </row>
    <row r="57" spans="1:14" s="309" customFormat="1" ht="19.5" customHeight="1">
      <c r="A57" s="248"/>
      <c r="B57" s="249"/>
      <c r="C57" s="250"/>
      <c r="D57" s="250"/>
      <c r="E57" s="306"/>
      <c r="F57" s="306"/>
      <c r="G57" s="306"/>
      <c r="H57" s="306"/>
      <c r="I57" s="306"/>
      <c r="J57" s="306"/>
      <c r="K57" s="306"/>
      <c r="L57" s="306"/>
      <c r="M57" s="327"/>
      <c r="N57" s="328"/>
    </row>
    <row r="58" spans="1:14" s="309" customFormat="1" ht="19.5" customHeight="1">
      <c r="A58" s="248"/>
      <c r="B58" s="249"/>
      <c r="C58" s="250"/>
      <c r="D58" s="250"/>
      <c r="E58" s="306"/>
      <c r="F58" s="306"/>
      <c r="G58" s="306"/>
      <c r="H58" s="306"/>
      <c r="I58" s="306"/>
      <c r="J58" s="306"/>
      <c r="K58" s="306"/>
      <c r="L58" s="306"/>
      <c r="M58" s="327"/>
      <c r="N58" s="328"/>
    </row>
    <row r="59" spans="1:14" s="309" customFormat="1" ht="19.5" customHeight="1">
      <c r="A59" s="248"/>
      <c r="B59" s="249"/>
      <c r="C59" s="250"/>
      <c r="D59" s="250"/>
      <c r="E59" s="306"/>
      <c r="F59" s="306"/>
      <c r="G59" s="306"/>
      <c r="H59" s="306"/>
      <c r="I59" s="306"/>
      <c r="J59" s="306"/>
      <c r="K59" s="306"/>
      <c r="L59" s="306"/>
      <c r="M59" s="327"/>
      <c r="N59" s="328"/>
    </row>
    <row r="60" spans="1:14" s="309" customFormat="1" ht="19.5" customHeight="1">
      <c r="A60" s="248"/>
      <c r="B60" s="249"/>
      <c r="C60" s="250"/>
      <c r="D60" s="250"/>
      <c r="E60" s="306"/>
      <c r="F60" s="306"/>
      <c r="G60" s="306"/>
      <c r="H60" s="306"/>
      <c r="I60" s="306"/>
      <c r="J60" s="306"/>
      <c r="K60" s="306"/>
      <c r="L60" s="306"/>
      <c r="M60" s="327"/>
      <c r="N60" s="328"/>
    </row>
    <row r="61" spans="1:14" s="309" customFormat="1" ht="19.5" customHeight="1">
      <c r="A61" s="248"/>
      <c r="B61" s="249"/>
      <c r="C61" s="250"/>
      <c r="D61" s="250"/>
      <c r="E61" s="306"/>
      <c r="F61" s="306"/>
      <c r="G61" s="306"/>
      <c r="H61" s="306"/>
      <c r="I61" s="306"/>
      <c r="J61" s="306"/>
      <c r="K61" s="306"/>
      <c r="L61" s="306"/>
      <c r="M61" s="327"/>
      <c r="N61" s="328"/>
    </row>
    <row r="62" spans="1:14" s="309" customFormat="1" ht="19.5" customHeight="1">
      <c r="A62" s="248"/>
      <c r="B62" s="249"/>
      <c r="C62" s="250"/>
      <c r="D62" s="250"/>
      <c r="E62" s="306"/>
      <c r="F62" s="306"/>
      <c r="G62" s="306"/>
      <c r="H62" s="306"/>
      <c r="I62" s="306"/>
      <c r="J62" s="306"/>
      <c r="K62" s="306"/>
      <c r="L62" s="306"/>
      <c r="M62" s="327"/>
      <c r="N62" s="328"/>
    </row>
    <row r="63" spans="1:14" s="309" customFormat="1" ht="19.5" customHeight="1">
      <c r="A63" s="248"/>
      <c r="B63" s="249"/>
      <c r="C63" s="250"/>
      <c r="D63" s="250"/>
      <c r="E63" s="306"/>
      <c r="F63" s="306"/>
      <c r="G63" s="306"/>
      <c r="H63" s="306"/>
      <c r="I63" s="306"/>
      <c r="J63" s="306"/>
      <c r="K63" s="306"/>
      <c r="L63" s="306"/>
      <c r="M63" s="327"/>
      <c r="N63" s="328"/>
    </row>
    <row r="64" spans="1:14" s="309" customFormat="1" ht="19.5" customHeight="1">
      <c r="A64" s="248"/>
      <c r="B64" s="249"/>
      <c r="C64" s="250"/>
      <c r="D64" s="250"/>
      <c r="E64" s="306"/>
      <c r="F64" s="306"/>
      <c r="G64" s="306"/>
      <c r="H64" s="306"/>
      <c r="I64" s="306"/>
      <c r="J64" s="306"/>
      <c r="K64" s="306"/>
      <c r="L64" s="306"/>
      <c r="M64" s="327"/>
      <c r="N64" s="328"/>
    </row>
    <row r="65" spans="1:15" s="309" customFormat="1" ht="19.5" customHeight="1">
      <c r="A65" s="248"/>
      <c r="B65" s="249"/>
      <c r="C65" s="250"/>
      <c r="D65" s="250"/>
      <c r="E65" s="306"/>
      <c r="F65" s="306"/>
      <c r="G65" s="306"/>
      <c r="H65" s="306"/>
      <c r="I65" s="306"/>
      <c r="J65" s="306"/>
      <c r="K65" s="306"/>
      <c r="L65" s="306"/>
      <c r="M65" s="327"/>
      <c r="N65" s="328"/>
    </row>
    <row r="66" spans="1:15" s="309" customFormat="1" ht="19.5" customHeight="1">
      <c r="A66" s="248"/>
      <c r="B66" s="249"/>
      <c r="C66" s="250"/>
      <c r="D66" s="250"/>
      <c r="E66" s="306"/>
      <c r="F66" s="306"/>
      <c r="G66" s="306"/>
      <c r="H66" s="306"/>
      <c r="I66" s="306"/>
      <c r="J66" s="306"/>
      <c r="K66" s="306"/>
      <c r="L66" s="306"/>
      <c r="M66" s="327"/>
      <c r="N66" s="328"/>
    </row>
    <row r="67" spans="1:15" s="309" customFormat="1" ht="19.5" customHeight="1">
      <c r="A67" s="248"/>
      <c r="B67" s="249"/>
      <c r="C67" s="250"/>
      <c r="D67" s="250"/>
      <c r="E67" s="306"/>
      <c r="F67" s="306"/>
      <c r="G67" s="306"/>
      <c r="H67" s="306"/>
      <c r="I67" s="306"/>
      <c r="J67" s="306"/>
      <c r="K67" s="306"/>
      <c r="L67" s="306"/>
      <c r="M67" s="327"/>
      <c r="N67" s="328"/>
    </row>
    <row r="68" spans="1:15" s="309" customFormat="1" ht="19.5" customHeight="1">
      <c r="A68" s="248"/>
      <c r="B68" s="249"/>
      <c r="C68" s="250"/>
      <c r="D68" s="250"/>
      <c r="E68" s="306"/>
      <c r="F68" s="306"/>
      <c r="G68" s="306"/>
      <c r="H68" s="306"/>
      <c r="I68" s="306"/>
      <c r="J68" s="306"/>
      <c r="K68" s="306"/>
      <c r="L68" s="306"/>
      <c r="M68" s="327"/>
      <c r="N68" s="328"/>
    </row>
    <row r="69" spans="1:15" s="309" customFormat="1" ht="19.5" customHeight="1">
      <c r="A69" s="248"/>
      <c r="B69" s="249"/>
      <c r="C69" s="250"/>
      <c r="D69" s="250"/>
      <c r="E69" s="306"/>
      <c r="F69" s="306"/>
      <c r="G69" s="306"/>
      <c r="H69" s="306"/>
      <c r="I69" s="306"/>
      <c r="J69" s="306"/>
      <c r="K69" s="306"/>
      <c r="L69" s="306"/>
      <c r="M69" s="327"/>
      <c r="N69" s="328"/>
    </row>
    <row r="70" spans="1:15" s="309" customFormat="1" ht="19.5" customHeight="1">
      <c r="A70" s="248"/>
      <c r="B70" s="249"/>
      <c r="C70" s="250"/>
      <c r="D70" s="250"/>
      <c r="E70" s="306"/>
      <c r="F70" s="306"/>
      <c r="G70" s="306"/>
      <c r="H70" s="306"/>
      <c r="I70" s="306"/>
      <c r="J70" s="306"/>
      <c r="K70" s="306"/>
      <c r="L70" s="306"/>
      <c r="M70" s="327"/>
      <c r="N70" s="328"/>
    </row>
    <row r="71" spans="1:15" s="309" customFormat="1" ht="19.5" customHeight="1">
      <c r="A71" s="248"/>
      <c r="B71" s="249"/>
      <c r="C71" s="250"/>
      <c r="D71" s="250"/>
      <c r="E71" s="306"/>
      <c r="F71" s="306"/>
      <c r="G71" s="306"/>
      <c r="H71" s="306"/>
      <c r="I71" s="306"/>
      <c r="J71" s="306"/>
      <c r="K71" s="306"/>
      <c r="L71" s="306"/>
      <c r="M71" s="327"/>
      <c r="N71" s="328"/>
    </row>
    <row r="72" spans="1:15" s="309" customFormat="1" ht="19.5" customHeight="1">
      <c r="A72" s="248"/>
      <c r="B72" s="249"/>
      <c r="C72" s="250"/>
      <c r="D72" s="250"/>
      <c r="E72" s="306"/>
      <c r="F72" s="306"/>
      <c r="G72" s="306"/>
      <c r="H72" s="306"/>
      <c r="I72" s="306"/>
      <c r="J72" s="306"/>
      <c r="K72" s="306"/>
      <c r="L72" s="306"/>
      <c r="M72" s="327"/>
      <c r="N72" s="328"/>
      <c r="O72" s="280"/>
    </row>
    <row r="73" spans="1:15" ht="19.5" customHeight="1">
      <c r="A73" s="248"/>
      <c r="B73" s="249"/>
      <c r="C73" s="250"/>
      <c r="D73" s="250"/>
      <c r="E73" s="306"/>
      <c r="F73" s="306"/>
      <c r="G73" s="306"/>
      <c r="H73" s="306"/>
      <c r="I73" s="306"/>
      <c r="J73" s="306"/>
      <c r="K73" s="306"/>
      <c r="L73" s="306"/>
      <c r="M73" s="327"/>
      <c r="N73" s="328"/>
    </row>
    <row r="74" spans="1:15" ht="19.5" customHeight="1">
      <c r="A74" s="248"/>
      <c r="B74" s="249"/>
      <c r="C74" s="250"/>
      <c r="D74" s="250"/>
      <c r="E74" s="306"/>
      <c r="F74" s="306"/>
      <c r="G74" s="306"/>
      <c r="H74" s="306"/>
      <c r="I74" s="306"/>
      <c r="J74" s="306"/>
      <c r="K74" s="306"/>
      <c r="L74" s="306"/>
      <c r="M74" s="327"/>
      <c r="N74" s="328"/>
    </row>
    <row r="75" spans="1:15" ht="19.5" customHeight="1">
      <c r="A75" s="248"/>
      <c r="B75" s="249"/>
      <c r="C75" s="250"/>
      <c r="D75" s="250"/>
      <c r="E75" s="306"/>
      <c r="F75" s="306"/>
      <c r="G75" s="306"/>
      <c r="H75" s="306"/>
      <c r="I75" s="306"/>
      <c r="J75" s="306"/>
      <c r="K75" s="306"/>
      <c r="L75" s="306"/>
      <c r="M75" s="327"/>
      <c r="N75" s="328"/>
    </row>
    <row r="76" spans="1:15" ht="19.5" customHeight="1">
      <c r="A76" s="248"/>
      <c r="B76" s="249"/>
      <c r="C76" s="250"/>
      <c r="D76" s="250"/>
      <c r="E76" s="306"/>
      <c r="F76" s="306"/>
      <c r="G76" s="306"/>
      <c r="H76" s="306"/>
      <c r="I76" s="306"/>
      <c r="J76" s="306"/>
      <c r="K76" s="306"/>
      <c r="L76" s="306"/>
      <c r="M76" s="327"/>
      <c r="N76" s="328"/>
    </row>
    <row r="77" spans="1:15" ht="19.5" customHeight="1">
      <c r="A77" s="248"/>
      <c r="B77" s="249"/>
      <c r="C77" s="250"/>
      <c r="D77" s="250"/>
      <c r="E77" s="306"/>
      <c r="F77" s="306"/>
      <c r="G77" s="306"/>
      <c r="H77" s="306"/>
      <c r="I77" s="306"/>
      <c r="J77" s="306"/>
      <c r="K77" s="306"/>
      <c r="L77" s="306"/>
      <c r="M77" s="327"/>
      <c r="N77" s="328"/>
    </row>
    <row r="78" spans="1:15" ht="19.5" customHeight="1">
      <c r="A78" s="248"/>
      <c r="B78" s="249"/>
      <c r="C78" s="250"/>
      <c r="D78" s="250"/>
      <c r="E78" s="306"/>
      <c r="F78" s="306"/>
      <c r="G78" s="306"/>
      <c r="H78" s="306"/>
      <c r="I78" s="306"/>
      <c r="J78" s="306"/>
      <c r="K78" s="306"/>
      <c r="L78" s="306"/>
      <c r="M78" s="327"/>
      <c r="N78" s="328"/>
    </row>
    <row r="79" spans="1:15" ht="19.5" customHeight="1">
      <c r="A79" s="248"/>
      <c r="B79" s="249"/>
      <c r="C79" s="250"/>
      <c r="D79" s="250"/>
      <c r="E79" s="306"/>
      <c r="F79" s="306"/>
      <c r="G79" s="306"/>
      <c r="H79" s="306"/>
      <c r="I79" s="306"/>
      <c r="J79" s="306"/>
      <c r="K79" s="306"/>
      <c r="L79" s="306"/>
      <c r="M79" s="327"/>
      <c r="N79" s="328"/>
    </row>
    <row r="80" spans="1:15" ht="19.5" customHeight="1">
      <c r="A80" s="248"/>
      <c r="B80" s="249"/>
      <c r="C80" s="250"/>
      <c r="D80" s="250"/>
      <c r="E80" s="306"/>
      <c r="F80" s="306"/>
      <c r="G80" s="306"/>
      <c r="H80" s="306"/>
      <c r="I80" s="306"/>
      <c r="J80" s="306"/>
      <c r="K80" s="306"/>
      <c r="L80" s="306"/>
      <c r="M80" s="327"/>
      <c r="N80" s="328"/>
    </row>
    <row r="81" spans="1:14" ht="19.5" customHeight="1">
      <c r="A81" s="248"/>
      <c r="B81" s="249"/>
      <c r="C81" s="250"/>
      <c r="D81" s="250"/>
      <c r="E81" s="306"/>
      <c r="F81" s="306"/>
      <c r="G81" s="306"/>
      <c r="H81" s="306"/>
      <c r="I81" s="306"/>
      <c r="J81" s="306"/>
      <c r="K81" s="306"/>
      <c r="L81" s="306"/>
      <c r="M81" s="327"/>
      <c r="N81" s="328"/>
    </row>
    <row r="82" spans="1:14" ht="19.5" customHeight="1">
      <c r="A82" s="248"/>
      <c r="B82" s="249"/>
      <c r="C82" s="250"/>
      <c r="D82" s="250"/>
      <c r="E82" s="306"/>
      <c r="F82" s="306"/>
      <c r="G82" s="306"/>
      <c r="H82" s="306"/>
      <c r="I82" s="306"/>
      <c r="J82" s="306"/>
      <c r="K82" s="306"/>
      <c r="L82" s="306"/>
      <c r="M82" s="327"/>
      <c r="N82" s="328"/>
    </row>
    <row r="83" spans="1:14" ht="19.5" customHeight="1">
      <c r="A83" s="248"/>
      <c r="B83" s="249"/>
      <c r="C83" s="250"/>
      <c r="D83" s="250"/>
      <c r="E83" s="306"/>
      <c r="F83" s="306"/>
      <c r="G83" s="306"/>
      <c r="H83" s="306"/>
      <c r="I83" s="306"/>
      <c r="J83" s="306"/>
      <c r="K83" s="306"/>
      <c r="L83" s="306"/>
      <c r="M83" s="327"/>
      <c r="N83" s="328"/>
    </row>
    <row r="84" spans="1:14" ht="19.5" customHeight="1">
      <c r="A84" s="248"/>
      <c r="B84" s="249"/>
      <c r="C84" s="250"/>
      <c r="D84" s="250"/>
      <c r="E84" s="306"/>
      <c r="F84" s="306"/>
      <c r="G84" s="306"/>
      <c r="H84" s="306"/>
      <c r="I84" s="306"/>
      <c r="J84" s="306"/>
      <c r="K84" s="306"/>
      <c r="L84" s="306"/>
      <c r="M84" s="333"/>
      <c r="N84" s="328"/>
    </row>
    <row r="85" spans="1:14" ht="19.5" customHeight="1">
      <c r="A85" s="248"/>
      <c r="B85" s="249"/>
      <c r="C85" s="250"/>
      <c r="D85" s="250"/>
      <c r="E85" s="306"/>
      <c r="F85" s="306"/>
      <c r="G85" s="306"/>
      <c r="H85" s="306"/>
      <c r="I85" s="306"/>
      <c r="J85" s="306"/>
      <c r="K85" s="306"/>
      <c r="L85" s="306"/>
      <c r="M85" s="333"/>
      <c r="N85" s="328"/>
    </row>
    <row r="86" spans="1:14" ht="19.5" customHeight="1">
      <c r="A86" s="248"/>
      <c r="B86" s="249"/>
      <c r="C86" s="250"/>
      <c r="D86" s="250"/>
      <c r="E86" s="306"/>
      <c r="F86" s="306"/>
      <c r="G86" s="306"/>
      <c r="H86" s="306"/>
      <c r="I86" s="306"/>
      <c r="J86" s="306"/>
      <c r="K86" s="306"/>
      <c r="L86" s="306"/>
      <c r="M86" s="333"/>
      <c r="N86" s="328"/>
    </row>
    <row r="87" spans="1:14" ht="19.5" customHeight="1">
      <c r="A87" s="248"/>
      <c r="B87" s="249"/>
      <c r="C87" s="250"/>
      <c r="D87" s="250"/>
      <c r="E87" s="306"/>
      <c r="F87" s="306"/>
      <c r="G87" s="306"/>
      <c r="H87" s="306"/>
      <c r="I87" s="306"/>
      <c r="J87" s="306"/>
      <c r="K87" s="306"/>
      <c r="L87" s="306"/>
      <c r="M87" s="333"/>
      <c r="N87" s="328"/>
    </row>
    <row r="88" spans="1:14" ht="19.5" customHeight="1">
      <c r="A88" s="248"/>
      <c r="B88" s="249"/>
      <c r="C88" s="250"/>
      <c r="D88" s="250"/>
      <c r="E88" s="306"/>
      <c r="F88" s="306"/>
      <c r="G88" s="306"/>
      <c r="H88" s="306"/>
      <c r="I88" s="306"/>
      <c r="J88" s="306"/>
      <c r="K88" s="306"/>
      <c r="L88" s="306"/>
      <c r="M88" s="333"/>
      <c r="N88" s="328"/>
    </row>
    <row r="89" spans="1:14" ht="19.5" customHeight="1">
      <c r="A89" s="248"/>
      <c r="B89" s="249"/>
      <c r="C89" s="250"/>
      <c r="D89" s="250"/>
      <c r="E89" s="306"/>
      <c r="F89" s="306"/>
      <c r="G89" s="306"/>
      <c r="H89" s="306"/>
      <c r="I89" s="306"/>
      <c r="J89" s="306"/>
      <c r="K89" s="306"/>
      <c r="L89" s="306"/>
      <c r="M89" s="333"/>
      <c r="N89" s="328"/>
    </row>
    <row r="90" spans="1:14" ht="19.5" customHeight="1">
      <c r="A90" s="248"/>
      <c r="B90" s="249"/>
      <c r="C90" s="250"/>
      <c r="D90" s="250"/>
      <c r="E90" s="306"/>
      <c r="F90" s="306"/>
      <c r="G90" s="306"/>
      <c r="H90" s="306"/>
      <c r="I90" s="306"/>
      <c r="J90" s="306"/>
      <c r="K90" s="306"/>
      <c r="L90" s="306"/>
      <c r="M90" s="333"/>
      <c r="N90" s="328"/>
    </row>
    <row r="91" spans="1:14" ht="19.5" customHeight="1">
      <c r="A91" s="248"/>
      <c r="B91" s="249"/>
      <c r="C91" s="250"/>
      <c r="D91" s="250"/>
      <c r="E91" s="306"/>
      <c r="F91" s="306"/>
      <c r="G91" s="306"/>
      <c r="H91" s="306"/>
      <c r="I91" s="306"/>
      <c r="J91" s="306"/>
      <c r="K91" s="306"/>
      <c r="L91" s="306"/>
      <c r="M91" s="333"/>
      <c r="N91" s="328"/>
    </row>
    <row r="92" spans="1:14" ht="19.5" customHeight="1">
      <c r="A92" s="248"/>
      <c r="B92" s="249"/>
      <c r="C92" s="250"/>
      <c r="D92" s="250"/>
      <c r="E92" s="306"/>
      <c r="F92" s="306"/>
      <c r="G92" s="306"/>
      <c r="H92" s="306"/>
      <c r="I92" s="306"/>
      <c r="J92" s="306"/>
      <c r="K92" s="306"/>
      <c r="L92" s="306"/>
      <c r="M92" s="333"/>
      <c r="N92" s="328"/>
    </row>
    <row r="93" spans="1:14" ht="19.5" customHeight="1">
      <c r="A93" s="248"/>
      <c r="B93" s="249"/>
      <c r="C93" s="250"/>
      <c r="D93" s="250"/>
      <c r="E93" s="306"/>
      <c r="F93" s="306"/>
      <c r="G93" s="306"/>
      <c r="H93" s="306"/>
      <c r="I93" s="306"/>
      <c r="J93" s="306"/>
      <c r="K93" s="306"/>
      <c r="L93" s="306"/>
      <c r="M93" s="333"/>
      <c r="N93" s="328"/>
    </row>
    <row r="94" spans="1:14" ht="19.5" customHeight="1">
      <c r="A94" s="248"/>
      <c r="B94" s="249"/>
      <c r="C94" s="250"/>
      <c r="D94" s="250"/>
      <c r="E94" s="306"/>
      <c r="F94" s="306"/>
      <c r="G94" s="306"/>
      <c r="H94" s="306"/>
      <c r="I94" s="306"/>
      <c r="J94" s="306"/>
      <c r="K94" s="306"/>
      <c r="L94" s="306"/>
      <c r="M94" s="333"/>
      <c r="N94" s="328"/>
    </row>
    <row r="95" spans="1:14" ht="19.5" customHeight="1">
      <c r="A95" s="248"/>
      <c r="B95" s="249"/>
      <c r="C95" s="250"/>
      <c r="D95" s="250"/>
      <c r="E95" s="306"/>
      <c r="F95" s="306"/>
      <c r="G95" s="306"/>
      <c r="H95" s="306"/>
      <c r="I95" s="306"/>
      <c r="J95" s="306"/>
      <c r="K95" s="306"/>
      <c r="L95" s="306"/>
      <c r="M95" s="333"/>
      <c r="N95" s="328"/>
    </row>
    <row r="96" spans="1:14" ht="19.5" customHeight="1">
      <c r="A96" s="248"/>
      <c r="B96" s="249"/>
      <c r="C96" s="250"/>
      <c r="D96" s="250"/>
      <c r="E96" s="306"/>
      <c r="F96" s="306"/>
      <c r="G96" s="306"/>
      <c r="H96" s="306"/>
      <c r="I96" s="306"/>
      <c r="J96" s="306"/>
      <c r="K96" s="306"/>
      <c r="L96" s="306"/>
      <c r="M96" s="333"/>
      <c r="N96" s="328"/>
    </row>
    <row r="97" spans="1:14" ht="19.5" customHeight="1">
      <c r="A97" s="248"/>
      <c r="B97" s="249"/>
      <c r="C97" s="250"/>
      <c r="D97" s="250"/>
      <c r="E97" s="306"/>
      <c r="F97" s="306"/>
      <c r="G97" s="306"/>
      <c r="H97" s="306"/>
      <c r="I97" s="306"/>
      <c r="J97" s="306"/>
      <c r="K97" s="306"/>
      <c r="L97" s="306"/>
      <c r="M97" s="333"/>
      <c r="N97" s="328"/>
    </row>
    <row r="98" spans="1:14" ht="19.5" customHeight="1">
      <c r="A98" s="248"/>
      <c r="B98" s="249"/>
      <c r="C98" s="250"/>
      <c r="D98" s="250"/>
      <c r="E98" s="306"/>
      <c r="F98" s="306"/>
      <c r="G98" s="306"/>
      <c r="H98" s="306"/>
      <c r="I98" s="306"/>
      <c r="J98" s="306"/>
      <c r="K98" s="306"/>
      <c r="L98" s="306"/>
      <c r="M98" s="333"/>
      <c r="N98" s="328"/>
    </row>
    <row r="99" spans="1:14" ht="19.5" customHeight="1">
      <c r="A99" s="248"/>
      <c r="B99" s="249"/>
      <c r="C99" s="250"/>
      <c r="D99" s="250"/>
      <c r="E99" s="306"/>
      <c r="F99" s="306"/>
      <c r="G99" s="306"/>
      <c r="H99" s="306"/>
      <c r="I99" s="306"/>
      <c r="J99" s="306"/>
      <c r="K99" s="306"/>
      <c r="L99" s="306"/>
      <c r="M99" s="333"/>
      <c r="N99" s="328"/>
    </row>
    <row r="100" spans="1:14" ht="19.5" customHeight="1">
      <c r="A100" s="248"/>
      <c r="B100" s="249"/>
      <c r="C100" s="250"/>
      <c r="D100" s="250"/>
      <c r="E100" s="306"/>
      <c r="F100" s="306"/>
      <c r="G100" s="306"/>
      <c r="H100" s="306"/>
      <c r="I100" s="306"/>
      <c r="J100" s="306"/>
      <c r="K100" s="306"/>
      <c r="L100" s="306"/>
      <c r="M100" s="333"/>
      <c r="N100" s="328"/>
    </row>
    <row r="101" spans="1:14" ht="19.5" customHeight="1">
      <c r="A101" s="248"/>
      <c r="B101" s="249"/>
      <c r="C101" s="250"/>
      <c r="D101" s="250"/>
      <c r="E101" s="306"/>
      <c r="F101" s="306"/>
      <c r="G101" s="306"/>
      <c r="H101" s="306"/>
      <c r="I101" s="306"/>
      <c r="J101" s="306"/>
      <c r="K101" s="306"/>
      <c r="L101" s="306"/>
      <c r="M101" s="333"/>
      <c r="N101" s="328"/>
    </row>
    <row r="102" spans="1:14" ht="19.5" customHeight="1">
      <c r="A102" s="248"/>
      <c r="B102" s="249"/>
      <c r="C102" s="250"/>
      <c r="D102" s="250"/>
      <c r="E102" s="306"/>
      <c r="F102" s="306"/>
      <c r="G102" s="306"/>
      <c r="H102" s="306"/>
      <c r="I102" s="306"/>
      <c r="J102" s="306"/>
      <c r="K102" s="306"/>
      <c r="L102" s="306"/>
      <c r="M102" s="333"/>
      <c r="N102" s="328"/>
    </row>
    <row r="103" spans="1:14" ht="19.5" customHeight="1">
      <c r="A103" s="248"/>
      <c r="B103" s="249"/>
      <c r="C103" s="250"/>
      <c r="D103" s="250"/>
      <c r="E103" s="306"/>
      <c r="F103" s="306"/>
      <c r="G103" s="306"/>
      <c r="H103" s="306"/>
      <c r="I103" s="306"/>
      <c r="J103" s="306"/>
      <c r="K103" s="306"/>
      <c r="L103" s="306"/>
      <c r="M103" s="333"/>
      <c r="N103" s="328"/>
    </row>
    <row r="104" spans="1:14" ht="19.5" customHeight="1">
      <c r="A104" s="248"/>
      <c r="B104" s="249"/>
      <c r="C104" s="250"/>
      <c r="D104" s="250"/>
      <c r="E104" s="306"/>
      <c r="F104" s="306"/>
      <c r="G104" s="306"/>
      <c r="H104" s="306"/>
      <c r="I104" s="306"/>
      <c r="J104" s="306"/>
      <c r="K104" s="306"/>
      <c r="L104" s="306"/>
      <c r="M104" s="333"/>
      <c r="N104" s="328"/>
    </row>
    <row r="105" spans="1:14" ht="19.5" customHeight="1">
      <c r="A105" s="248"/>
      <c r="B105" s="249"/>
      <c r="C105" s="250"/>
      <c r="D105" s="250"/>
      <c r="E105" s="306"/>
      <c r="F105" s="306"/>
      <c r="G105" s="306"/>
      <c r="H105" s="306"/>
      <c r="I105" s="306"/>
      <c r="J105" s="306"/>
      <c r="K105" s="306"/>
      <c r="L105" s="306"/>
      <c r="M105" s="333"/>
      <c r="N105" s="328"/>
    </row>
    <row r="106" spans="1:14" ht="19.5" customHeight="1">
      <c r="A106" s="248"/>
      <c r="B106" s="249"/>
      <c r="C106" s="250"/>
      <c r="D106" s="250"/>
      <c r="E106" s="306"/>
      <c r="F106" s="306"/>
      <c r="G106" s="306"/>
      <c r="H106" s="306"/>
      <c r="I106" s="306"/>
      <c r="J106" s="306"/>
      <c r="K106" s="306"/>
      <c r="L106" s="306"/>
      <c r="M106" s="333"/>
      <c r="N106" s="328"/>
    </row>
    <row r="107" spans="1:14" ht="19.5" customHeight="1">
      <c r="A107" s="334"/>
      <c r="B107" s="249"/>
      <c r="C107" s="250"/>
      <c r="D107" s="250"/>
      <c r="E107" s="306"/>
      <c r="F107" s="306"/>
      <c r="G107" s="306"/>
      <c r="H107" s="306"/>
      <c r="I107" s="306"/>
      <c r="J107" s="306"/>
      <c r="K107" s="306"/>
      <c r="L107" s="306"/>
      <c r="M107" s="333"/>
      <c r="N107" s="328"/>
    </row>
    <row r="108" spans="1:14" ht="19.5" customHeight="1">
      <c r="A108" s="334"/>
      <c r="B108" s="249"/>
      <c r="C108" s="250"/>
      <c r="D108" s="250"/>
      <c r="E108" s="306"/>
      <c r="F108" s="306"/>
      <c r="G108" s="306"/>
      <c r="H108" s="306"/>
      <c r="I108" s="306"/>
      <c r="J108" s="306"/>
      <c r="K108" s="306"/>
      <c r="L108" s="306"/>
      <c r="M108" s="333"/>
      <c r="N108" s="328"/>
    </row>
    <row r="109" spans="1:14" ht="19.5" customHeight="1">
      <c r="A109" s="334"/>
      <c r="B109" s="249"/>
      <c r="C109" s="250"/>
      <c r="D109" s="250"/>
      <c r="E109" s="306"/>
      <c r="F109" s="306"/>
      <c r="G109" s="306"/>
      <c r="H109" s="306"/>
      <c r="I109" s="306"/>
      <c r="J109" s="306"/>
      <c r="K109" s="306"/>
      <c r="L109" s="306"/>
      <c r="M109" s="333"/>
      <c r="N109" s="328"/>
    </row>
    <row r="110" spans="1:14" ht="19.5" customHeight="1">
      <c r="A110" s="334"/>
      <c r="B110" s="249"/>
      <c r="C110" s="250"/>
      <c r="D110" s="250"/>
      <c r="E110" s="306"/>
      <c r="F110" s="306"/>
      <c r="G110" s="306"/>
      <c r="H110" s="306"/>
      <c r="I110" s="306"/>
      <c r="J110" s="306"/>
      <c r="K110" s="306"/>
      <c r="L110" s="306"/>
      <c r="M110" s="333"/>
      <c r="N110" s="328"/>
    </row>
    <row r="111" spans="1:14" ht="19.5" customHeight="1">
      <c r="A111" s="334"/>
      <c r="B111" s="249"/>
      <c r="C111" s="250"/>
      <c r="D111" s="250"/>
      <c r="E111" s="306"/>
      <c r="F111" s="306"/>
      <c r="G111" s="306"/>
      <c r="H111" s="306"/>
      <c r="I111" s="306"/>
      <c r="J111" s="306"/>
      <c r="K111" s="306"/>
      <c r="L111" s="306"/>
      <c r="M111" s="333"/>
      <c r="N111" s="328"/>
    </row>
    <row r="112" spans="1:14" ht="19.5" customHeight="1">
      <c r="A112" s="334"/>
      <c r="B112" s="249"/>
      <c r="C112" s="250"/>
      <c r="D112" s="250"/>
      <c r="E112" s="306"/>
      <c r="F112" s="306"/>
      <c r="G112" s="306"/>
      <c r="H112" s="306"/>
      <c r="I112" s="306"/>
      <c r="J112" s="306"/>
      <c r="K112" s="306"/>
      <c r="L112" s="306"/>
      <c r="M112" s="333"/>
      <c r="N112" s="328"/>
    </row>
    <row r="113" spans="1:14" ht="19.5" customHeight="1">
      <c r="A113" s="334"/>
      <c r="B113" s="249"/>
      <c r="C113" s="250"/>
      <c r="D113" s="250"/>
      <c r="E113" s="306"/>
      <c r="F113" s="306"/>
      <c r="G113" s="306"/>
      <c r="H113" s="306"/>
      <c r="I113" s="306"/>
      <c r="J113" s="306"/>
      <c r="K113" s="306"/>
      <c r="L113" s="306"/>
      <c r="M113" s="333"/>
      <c r="N113" s="328"/>
    </row>
    <row r="114" spans="1:14" ht="19.5" customHeight="1">
      <c r="A114" s="334"/>
      <c r="B114" s="249"/>
      <c r="C114" s="250"/>
      <c r="D114" s="250"/>
      <c r="E114" s="306"/>
      <c r="F114" s="306"/>
      <c r="G114" s="306"/>
      <c r="H114" s="306"/>
      <c r="I114" s="306"/>
      <c r="J114" s="306"/>
      <c r="K114" s="306"/>
      <c r="L114" s="306"/>
      <c r="M114" s="333"/>
      <c r="N114" s="328"/>
    </row>
    <row r="115" spans="1:14" ht="19.5" customHeight="1">
      <c r="A115" s="334"/>
      <c r="B115" s="249"/>
      <c r="C115" s="250"/>
      <c r="D115" s="250"/>
      <c r="E115" s="306"/>
      <c r="F115" s="306"/>
      <c r="G115" s="306"/>
      <c r="H115" s="306"/>
      <c r="I115" s="306"/>
      <c r="J115" s="306"/>
      <c r="K115" s="306"/>
      <c r="L115" s="306"/>
      <c r="M115" s="333"/>
      <c r="N115" s="328"/>
    </row>
    <row r="116" spans="1:14" ht="19.5" customHeight="1">
      <c r="A116" s="334"/>
      <c r="B116" s="249"/>
      <c r="C116" s="250"/>
      <c r="D116" s="250"/>
      <c r="E116" s="306"/>
      <c r="F116" s="306"/>
      <c r="G116" s="306"/>
      <c r="H116" s="306"/>
      <c r="I116" s="306"/>
      <c r="J116" s="306"/>
      <c r="K116" s="306"/>
      <c r="L116" s="306"/>
      <c r="M116" s="333"/>
      <c r="N116" s="328"/>
    </row>
    <row r="117" spans="1:14" ht="19.5" customHeight="1">
      <c r="A117" s="334"/>
      <c r="B117" s="249"/>
      <c r="C117" s="250"/>
      <c r="D117" s="250"/>
      <c r="E117" s="306"/>
      <c r="F117" s="306"/>
      <c r="G117" s="306"/>
      <c r="H117" s="306"/>
      <c r="I117" s="306"/>
      <c r="J117" s="306"/>
      <c r="K117" s="306"/>
      <c r="L117" s="306"/>
      <c r="M117" s="333"/>
      <c r="N117" s="328"/>
    </row>
    <row r="118" spans="1:14" ht="19.5" customHeight="1">
      <c r="A118" s="334"/>
      <c r="B118" s="249"/>
      <c r="C118" s="250"/>
      <c r="D118" s="250"/>
      <c r="E118" s="306"/>
      <c r="F118" s="306"/>
      <c r="G118" s="306"/>
      <c r="H118" s="306"/>
      <c r="I118" s="306"/>
      <c r="J118" s="306"/>
      <c r="K118" s="306"/>
      <c r="L118" s="306"/>
      <c r="M118" s="333"/>
      <c r="N118" s="328"/>
    </row>
    <row r="119" spans="1:14" ht="19.5" customHeight="1">
      <c r="A119" s="334"/>
      <c r="B119" s="249"/>
      <c r="C119" s="250"/>
      <c r="D119" s="250"/>
      <c r="E119" s="306"/>
      <c r="F119" s="306"/>
      <c r="G119" s="306"/>
      <c r="H119" s="306"/>
      <c r="I119" s="306"/>
      <c r="J119" s="306"/>
      <c r="K119" s="306"/>
      <c r="L119" s="306"/>
      <c r="M119" s="333"/>
      <c r="N119" s="328"/>
    </row>
    <row r="120" spans="1:14" ht="19.5" customHeight="1">
      <c r="A120" s="334"/>
      <c r="B120" s="249"/>
      <c r="C120" s="250"/>
      <c r="D120" s="250"/>
      <c r="E120" s="306"/>
      <c r="F120" s="306"/>
      <c r="G120" s="306"/>
      <c r="H120" s="306"/>
      <c r="I120" s="306"/>
      <c r="J120" s="306"/>
      <c r="K120" s="306"/>
      <c r="L120" s="306"/>
      <c r="M120" s="333"/>
      <c r="N120" s="328"/>
    </row>
    <row r="121" spans="1:14" ht="19.5" customHeight="1">
      <c r="A121" s="334"/>
      <c r="B121" s="249"/>
      <c r="C121" s="250"/>
      <c r="D121" s="250"/>
      <c r="E121" s="306"/>
      <c r="F121" s="306"/>
      <c r="G121" s="306"/>
      <c r="H121" s="306"/>
      <c r="I121" s="306"/>
      <c r="J121" s="306"/>
      <c r="K121" s="306"/>
      <c r="L121" s="306"/>
      <c r="M121" s="333"/>
      <c r="N121" s="328"/>
    </row>
    <row r="122" spans="1:14" ht="19.5" customHeight="1">
      <c r="A122" s="334"/>
      <c r="B122" s="249"/>
      <c r="C122" s="250"/>
      <c r="D122" s="250"/>
      <c r="E122" s="306"/>
      <c r="F122" s="306"/>
      <c r="G122" s="306"/>
      <c r="H122" s="306"/>
      <c r="I122" s="306"/>
      <c r="J122" s="306"/>
      <c r="K122" s="306"/>
      <c r="L122" s="306"/>
      <c r="M122" s="333"/>
      <c r="N122" s="328"/>
    </row>
    <row r="123" spans="1:14" ht="19.5" customHeight="1">
      <c r="A123" s="334"/>
      <c r="B123" s="249"/>
      <c r="C123" s="250"/>
      <c r="D123" s="250"/>
      <c r="E123" s="306"/>
      <c r="F123" s="306"/>
      <c r="G123" s="306"/>
      <c r="H123" s="306"/>
      <c r="I123" s="306"/>
      <c r="J123" s="306"/>
      <c r="K123" s="306"/>
      <c r="L123" s="306"/>
      <c r="M123" s="333"/>
      <c r="N123" s="328"/>
    </row>
    <row r="124" spans="1:14" ht="19.5" customHeight="1">
      <c r="A124" s="334"/>
      <c r="B124" s="249"/>
      <c r="C124" s="250"/>
      <c r="D124" s="250"/>
      <c r="E124" s="306"/>
      <c r="F124" s="306"/>
      <c r="G124" s="306"/>
      <c r="H124" s="306"/>
      <c r="I124" s="306"/>
      <c r="J124" s="306"/>
      <c r="K124" s="306"/>
      <c r="L124" s="306"/>
      <c r="M124" s="333"/>
      <c r="N124" s="328"/>
    </row>
    <row r="125" spans="1:14" ht="19.5" customHeight="1">
      <c r="A125" s="334"/>
      <c r="B125" s="249"/>
      <c r="C125" s="250"/>
      <c r="D125" s="250"/>
      <c r="E125" s="306"/>
      <c r="F125" s="306"/>
      <c r="G125" s="306"/>
      <c r="H125" s="306"/>
      <c r="I125" s="306"/>
      <c r="J125" s="306"/>
      <c r="K125" s="306"/>
      <c r="L125" s="306"/>
      <c r="M125" s="333"/>
      <c r="N125" s="328"/>
    </row>
    <row r="126" spans="1:14" ht="19.5" customHeight="1">
      <c r="A126" s="334"/>
      <c r="B126" s="249"/>
      <c r="C126" s="250"/>
      <c r="D126" s="250"/>
      <c r="E126" s="306"/>
      <c r="F126" s="306"/>
      <c r="G126" s="306"/>
      <c r="H126" s="306"/>
      <c r="I126" s="306"/>
      <c r="J126" s="306"/>
      <c r="K126" s="306"/>
      <c r="L126" s="306"/>
      <c r="M126" s="333"/>
      <c r="N126" s="328"/>
    </row>
    <row r="127" spans="1:14" ht="19.5" customHeight="1">
      <c r="A127" s="334"/>
      <c r="B127" s="249"/>
      <c r="C127" s="250"/>
      <c r="D127" s="250"/>
      <c r="E127" s="306"/>
      <c r="F127" s="306"/>
      <c r="G127" s="306"/>
      <c r="H127" s="306"/>
      <c r="I127" s="306"/>
      <c r="J127" s="306"/>
      <c r="K127" s="306"/>
      <c r="L127" s="306"/>
      <c r="M127" s="335"/>
      <c r="N127" s="336"/>
    </row>
    <row r="128" spans="1:14">
      <c r="M128" s="333"/>
      <c r="N128" s="333"/>
    </row>
    <row r="129" spans="13:14">
      <c r="M129" s="333"/>
      <c r="N129" s="333"/>
    </row>
    <row r="130" spans="13:14">
      <c r="M130" s="333"/>
      <c r="N130" s="333"/>
    </row>
    <row r="131" spans="13:14">
      <c r="M131" s="333"/>
      <c r="N131" s="333"/>
    </row>
    <row r="132" spans="13:14">
      <c r="M132" s="333"/>
      <c r="N132" s="333"/>
    </row>
    <row r="133" spans="13:14">
      <c r="M133" s="333"/>
      <c r="N133" s="333"/>
    </row>
    <row r="134" spans="13:14">
      <c r="M134" s="333"/>
      <c r="N134" s="333"/>
    </row>
    <row r="135" spans="13:14">
      <c r="M135" s="333"/>
      <c r="N135" s="333"/>
    </row>
    <row r="136" spans="13:14">
      <c r="M136" s="333"/>
      <c r="N136" s="333"/>
    </row>
    <row r="137" spans="13:14">
      <c r="M137" s="333"/>
      <c r="N137" s="333"/>
    </row>
    <row r="138" spans="13:14">
      <c r="M138" s="333"/>
      <c r="N138" s="333"/>
    </row>
    <row r="139" spans="13:14">
      <c r="M139" s="333"/>
      <c r="N139" s="333"/>
    </row>
    <row r="140" spans="13:14">
      <c r="M140" s="333"/>
      <c r="N140" s="333"/>
    </row>
    <row r="141" spans="13:14">
      <c r="M141" s="333"/>
      <c r="N141" s="333"/>
    </row>
    <row r="142" spans="13:14">
      <c r="M142" s="333"/>
      <c r="N142" s="333"/>
    </row>
    <row r="143" spans="13:14">
      <c r="M143" s="333"/>
      <c r="N143" s="333"/>
    </row>
    <row r="144" spans="13:14">
      <c r="M144" s="333"/>
      <c r="N144" s="333"/>
    </row>
    <row r="145" spans="13:14">
      <c r="M145" s="333"/>
      <c r="N145" s="333"/>
    </row>
    <row r="146" spans="13:14">
      <c r="M146" s="333"/>
      <c r="N146" s="333"/>
    </row>
    <row r="147" spans="13:14">
      <c r="M147" s="333"/>
      <c r="N147" s="333"/>
    </row>
    <row r="148" spans="13:14">
      <c r="M148" s="333"/>
      <c r="N148" s="333"/>
    </row>
    <row r="149" spans="13:14">
      <c r="M149" s="333"/>
      <c r="N149" s="333"/>
    </row>
    <row r="150" spans="13:14">
      <c r="M150" s="333"/>
      <c r="N150" s="333"/>
    </row>
    <row r="151" spans="13:14">
      <c r="M151" s="333"/>
      <c r="N151" s="333"/>
    </row>
    <row r="152" spans="13:14">
      <c r="M152" s="333"/>
      <c r="N152" s="333"/>
    </row>
    <row r="153" spans="13:14">
      <c r="M153" s="333"/>
      <c r="N153" s="333"/>
    </row>
    <row r="154" spans="13:14">
      <c r="M154" s="333"/>
      <c r="N154" s="333"/>
    </row>
    <row r="155" spans="13:14">
      <c r="M155" s="333"/>
      <c r="N155" s="333"/>
    </row>
    <row r="156" spans="13:14">
      <c r="M156" s="333"/>
      <c r="N156" s="333"/>
    </row>
    <row r="157" spans="13:14">
      <c r="M157" s="333"/>
      <c r="N157" s="333"/>
    </row>
    <row r="158" spans="13:14">
      <c r="M158" s="333"/>
      <c r="N158" s="333"/>
    </row>
    <row r="159" spans="13:14">
      <c r="M159" s="333"/>
      <c r="N159" s="333"/>
    </row>
    <row r="160" spans="13:14">
      <c r="M160" s="333"/>
      <c r="N160" s="333"/>
    </row>
    <row r="161" spans="13:14">
      <c r="M161" s="333"/>
      <c r="N161" s="333"/>
    </row>
    <row r="162" spans="13:14">
      <c r="M162" s="333"/>
      <c r="N162" s="333"/>
    </row>
    <row r="163" spans="13:14">
      <c r="M163" s="333"/>
      <c r="N163" s="333"/>
    </row>
    <row r="164" spans="13:14">
      <c r="M164" s="333"/>
      <c r="N164" s="333"/>
    </row>
    <row r="165" spans="13:14">
      <c r="M165" s="333"/>
      <c r="N165" s="333"/>
    </row>
    <row r="166" spans="13:14">
      <c r="M166" s="333"/>
      <c r="N166" s="333"/>
    </row>
    <row r="167" spans="13:14">
      <c r="M167" s="333"/>
      <c r="N167" s="333"/>
    </row>
    <row r="168" spans="13:14">
      <c r="M168" s="333"/>
      <c r="N168" s="333"/>
    </row>
    <row r="169" spans="13:14">
      <c r="M169" s="333"/>
      <c r="N169" s="333"/>
    </row>
    <row r="170" spans="13:14">
      <c r="M170" s="333"/>
      <c r="N170" s="333"/>
    </row>
  </sheetData>
  <mergeCells count="6">
    <mergeCell ref="K1:M1"/>
    <mergeCell ref="A2:C2"/>
    <mergeCell ref="E2:F2"/>
    <mergeCell ref="M7:N7"/>
    <mergeCell ref="M10:M11"/>
    <mergeCell ref="N10:N11"/>
  </mergeCells>
  <conditionalFormatting sqref="F7:L7">
    <cfRule type="expression" dxfId="32" priority="4">
      <formula>IF(OR(F3=4*#REF!,F3=0),0,1)</formula>
    </cfRule>
  </conditionalFormatting>
  <conditionalFormatting sqref="E7">
    <cfRule type="expression" dxfId="31" priority="1">
      <formula>IF(OR(E3=4*#REF!,E3=0),0,1)</formula>
    </cfRule>
  </conditionalFormatting>
  <dataValidations count="2">
    <dataValidation type="list" allowBlank="1" showInputMessage="1" showErrorMessage="1" sqref="E65541:L65541 E131077:L131077 E196613:L196613 E262149:L262149 E327685:L327685 E393221:L393221 E458757:L458757 E524293:L524293 E589829:L589829 E655365:L655365 E720901:L720901 E786437:L786437 E851973:L851973 E917509:L917509 E983045:L983045" xr:uid="{00000000-0002-0000-0300-000000000000}">
      <formula1>$M$9:$M$44</formula1>
    </dataValidation>
    <dataValidation type="list" allowBlank="1" showInputMessage="1" showErrorMessage="1" sqref="WVA983046:WVG983046 QTM983046:QTS983046 QJQ983046:QJW983046 PZU983046:QAA983046 PPY983046:PQE983046 PGC983046:PGI983046 OWG983046:OWM983046 OMK983046:OMQ983046 OCO983046:OCU983046 NSS983046:NSY983046 NIW983046:NJC983046 MZA983046:MZG983046 MPE983046:MPK983046 MFI983046:MFO983046 LVM983046:LVS983046 LLQ983046:LLW983046 LBU983046:LCA983046 KRY983046:KSE983046 KIC983046:KII983046 JYG983046:JYM983046 JOK983046:JOQ983046 JEO983046:JEU983046 IUS983046:IUY983046 IKW983046:ILC983046 IBA983046:IBG983046 HRE983046:HRK983046 HHI983046:HHO983046 GXM983046:GXS983046 GNQ983046:GNW983046 GDU983046:GEA983046 FTY983046:FUE983046 FKC983046:FKI983046 FAG983046:FAM983046 EQK983046:EQQ983046 EGO983046:EGU983046 DWS983046:DWY983046 DMW983046:DNC983046 DDA983046:DDG983046 CTE983046:CTK983046 CJI983046:CJO983046 BZM983046:BZS983046 BPQ983046:BPW983046 BFU983046:BGA983046 AVY983046:AWE983046 AMC983046:AMI983046 ACG983046:ACM983046 SK983046:SQ983046 IO983046:IU983046 WLE983046:WLK983046 WVA917510:WVG917510 WLE917510:WLK917510 WBI917510:WBO917510 VRM917510:VRS917510 VHQ917510:VHW917510 UXU917510:UYA917510 UNY917510:UOE917510 UEC917510:UEI917510 TUG917510:TUM917510 TKK917510:TKQ917510 TAO917510:TAU917510 SQS917510:SQY917510 SGW917510:SHC917510 RXA917510:RXG917510 RNE917510:RNK917510 RDI917510:RDO917510 QTM917510:QTS917510 QJQ917510:QJW917510 PZU917510:QAA917510 PPY917510:PQE917510 PGC917510:PGI917510 OWG917510:OWM917510 OMK917510:OMQ917510 OCO917510:OCU917510 NSS917510:NSY917510 NIW917510:NJC917510 MZA917510:MZG917510 MPE917510:MPK917510 MFI917510:MFO917510 LVM917510:LVS917510 LLQ917510:LLW917510 LBU917510:LCA917510 KRY917510:KSE917510 KIC917510:KII917510 JYG917510:JYM917510 JOK917510:JOQ917510 JEO917510:JEU917510 IUS917510:IUY917510 IKW917510:ILC917510 IBA917510:IBG917510 HRE917510:HRK917510 HHI917510:HHO917510 GXM917510:GXS917510 GNQ917510:GNW917510 GDU917510:GEA917510 FTY917510:FUE917510 FKC917510:FKI917510 FAG917510:FAM917510 EQK917510:EQQ917510 EGO917510:EGU917510 DWS917510:DWY917510 DMW917510:DNC917510 DDA917510:DDG917510 CTE917510:CTK917510 CJI917510:CJO917510 BZM917510:BZS917510 BPQ917510:BPW917510 BFU917510:BGA917510 AVY917510:AWE917510 AMC917510:AMI917510 ACG917510:ACM917510 SK917510:SQ917510 IO917510:IU917510 WBI983046:WBO983046 WVA851974:WVG851974 WLE851974:WLK851974 WBI851974:WBO851974 VRM851974:VRS851974 VHQ851974:VHW851974 UXU851974:UYA851974 UNY851974:UOE851974 UEC851974:UEI851974 TUG851974:TUM851974 TKK851974:TKQ851974 TAO851974:TAU851974 SQS851974:SQY851974 SGW851974:SHC851974 RXA851974:RXG851974 RNE851974:RNK851974 RDI851974:RDO851974 QTM851974:QTS851974 QJQ851974:QJW851974 PZU851974:QAA851974 PPY851974:PQE851974 PGC851974:PGI851974 OWG851974:OWM851974 OMK851974:OMQ851974 OCO851974:OCU851974 NSS851974:NSY851974 NIW851974:NJC851974 MZA851974:MZG851974 MPE851974:MPK851974 MFI851974:MFO851974 LVM851974:LVS851974 LLQ851974:LLW851974 LBU851974:LCA851974 KRY851974:KSE851974 KIC851974:KII851974 JYG851974:JYM851974 JOK851974:JOQ851974 JEO851974:JEU851974 IUS851974:IUY851974 IKW851974:ILC851974 IBA851974:IBG851974 HRE851974:HRK851974 HHI851974:HHO851974 GXM851974:GXS851974 GNQ851974:GNW851974 GDU851974:GEA851974 FTY851974:FUE851974 FKC851974:FKI851974 FAG851974:FAM851974 EQK851974:EQQ851974 EGO851974:EGU851974 DWS851974:DWY851974 DMW851974:DNC851974 DDA851974:DDG851974 CTE851974:CTK851974 CJI851974:CJO851974 BZM851974:BZS851974 BPQ851974:BPW851974 BFU851974:BGA851974 AVY851974:AWE851974 AMC851974:AMI851974 ACG851974:ACM851974 SK851974:SQ851974 IO851974:IU851974 VRM983046:VRS983046 WVA786438:WVG786438 WLE786438:WLK786438 WBI786438:WBO786438 VRM786438:VRS786438 VHQ786438:VHW786438 UXU786438:UYA786438 UNY786438:UOE786438 UEC786438:UEI786438 TUG786438:TUM786438 TKK786438:TKQ786438 TAO786438:TAU786438 SQS786438:SQY786438 SGW786438:SHC786438 RXA786438:RXG786438 RNE786438:RNK786438 RDI786438:RDO786438 QTM786438:QTS786438 QJQ786438:QJW786438 PZU786438:QAA786438 PPY786438:PQE786438 PGC786438:PGI786438 OWG786438:OWM786438 OMK786438:OMQ786438 OCO786438:OCU786438 NSS786438:NSY786438 NIW786438:NJC786438 MZA786438:MZG786438 MPE786438:MPK786438 MFI786438:MFO786438 LVM786438:LVS786438 LLQ786438:LLW786438 LBU786438:LCA786438 KRY786438:KSE786438 KIC786438:KII786438 JYG786438:JYM786438 JOK786438:JOQ786438 JEO786438:JEU786438 IUS786438:IUY786438 IKW786438:ILC786438 IBA786438:IBG786438 HRE786438:HRK786438 HHI786438:HHO786438 GXM786438:GXS786438 GNQ786438:GNW786438 GDU786438:GEA786438 FTY786438:FUE786438 FKC786438:FKI786438 FAG786438:FAM786438 EQK786438:EQQ786438 EGO786438:EGU786438 DWS786438:DWY786438 DMW786438:DNC786438 DDA786438:DDG786438 CTE786438:CTK786438 CJI786438:CJO786438 BZM786438:BZS786438 BPQ786438:BPW786438 BFU786438:BGA786438 AVY786438:AWE786438 AMC786438:AMI786438 ACG786438:ACM786438 SK786438:SQ786438 IO786438:IU786438 VHQ983046:VHW983046 WVA720902:WVG720902 WLE720902:WLK720902 WBI720902:WBO720902 VRM720902:VRS720902 VHQ720902:VHW720902 UXU720902:UYA720902 UNY720902:UOE720902 UEC720902:UEI720902 TUG720902:TUM720902 TKK720902:TKQ720902 TAO720902:TAU720902 SQS720902:SQY720902 SGW720902:SHC720902 RXA720902:RXG720902 RNE720902:RNK720902 RDI720902:RDO720902 QTM720902:QTS720902 QJQ720902:QJW720902 PZU720902:QAA720902 PPY720902:PQE720902 PGC720902:PGI720902 OWG720902:OWM720902 OMK720902:OMQ720902 OCO720902:OCU720902 NSS720902:NSY720902 NIW720902:NJC720902 MZA720902:MZG720902 MPE720902:MPK720902 MFI720902:MFO720902 LVM720902:LVS720902 LLQ720902:LLW720902 LBU720902:LCA720902 KRY720902:KSE720902 KIC720902:KII720902 JYG720902:JYM720902 JOK720902:JOQ720902 JEO720902:JEU720902 IUS720902:IUY720902 IKW720902:ILC720902 IBA720902:IBG720902 HRE720902:HRK720902 HHI720902:HHO720902 GXM720902:GXS720902 GNQ720902:GNW720902 GDU720902:GEA720902 FTY720902:FUE720902 FKC720902:FKI720902 FAG720902:FAM720902 EQK720902:EQQ720902 EGO720902:EGU720902 DWS720902:DWY720902 DMW720902:DNC720902 DDA720902:DDG720902 CTE720902:CTK720902 CJI720902:CJO720902 BZM720902:BZS720902 BPQ720902:BPW720902 BFU720902:BGA720902 AVY720902:AWE720902 AMC720902:AMI720902 ACG720902:ACM720902 SK720902:SQ720902 IO720902:IU720902 UXU983046:UYA983046 WVA655366:WVG655366 WLE655366:WLK655366 WBI655366:WBO655366 VRM655366:VRS655366 VHQ655366:VHW655366 UXU655366:UYA655366 UNY655366:UOE655366 UEC655366:UEI655366 TUG655366:TUM655366 TKK655366:TKQ655366 TAO655366:TAU655366 SQS655366:SQY655366 SGW655366:SHC655366 RXA655366:RXG655366 RNE655366:RNK655366 RDI655366:RDO655366 QTM655366:QTS655366 QJQ655366:QJW655366 PZU655366:QAA655366 PPY655366:PQE655366 PGC655366:PGI655366 OWG655366:OWM655366 OMK655366:OMQ655366 OCO655366:OCU655366 NSS655366:NSY655366 NIW655366:NJC655366 MZA655366:MZG655366 MPE655366:MPK655366 MFI655366:MFO655366 LVM655366:LVS655366 LLQ655366:LLW655366 LBU655366:LCA655366 KRY655366:KSE655366 KIC655366:KII655366 JYG655366:JYM655366 JOK655366:JOQ655366 JEO655366:JEU655366 IUS655366:IUY655366 IKW655366:ILC655366 IBA655366:IBG655366 HRE655366:HRK655366 HHI655366:HHO655366 GXM655366:GXS655366 GNQ655366:GNW655366 GDU655366:GEA655366 FTY655366:FUE655366 FKC655366:FKI655366 FAG655366:FAM655366 EQK655366:EQQ655366 EGO655366:EGU655366 DWS655366:DWY655366 DMW655366:DNC655366 DDA655366:DDG655366 CTE655366:CTK655366 CJI655366:CJO655366 BZM655366:BZS655366 BPQ655366:BPW655366 BFU655366:BGA655366 AVY655366:AWE655366 AMC655366:AMI655366 ACG655366:ACM655366 SK655366:SQ655366 IO655366:IU655366 UNY983046:UOE983046 WVA589830:WVG589830 WLE589830:WLK589830 WBI589830:WBO589830 VRM589830:VRS589830 VHQ589830:VHW589830 UXU589830:UYA589830 UNY589830:UOE589830 UEC589830:UEI589830 TUG589830:TUM589830 TKK589830:TKQ589830 TAO589830:TAU589830 SQS589830:SQY589830 SGW589830:SHC589830 RXA589830:RXG589830 RNE589830:RNK589830 RDI589830:RDO589830 QTM589830:QTS589830 QJQ589830:QJW589830 PZU589830:QAA589830 PPY589830:PQE589830 PGC589830:PGI589830 OWG589830:OWM589830 OMK589830:OMQ589830 OCO589830:OCU589830 NSS589830:NSY589830 NIW589830:NJC589830 MZA589830:MZG589830 MPE589830:MPK589830 MFI589830:MFO589830 LVM589830:LVS589830 LLQ589830:LLW589830 LBU589830:LCA589830 KRY589830:KSE589830 KIC589830:KII589830 JYG589830:JYM589830 JOK589830:JOQ589830 JEO589830:JEU589830 IUS589830:IUY589830 IKW589830:ILC589830 IBA589830:IBG589830 HRE589830:HRK589830 HHI589830:HHO589830 GXM589830:GXS589830 GNQ589830:GNW589830 GDU589830:GEA589830 FTY589830:FUE589830 FKC589830:FKI589830 FAG589830:FAM589830 EQK589830:EQQ589830 EGO589830:EGU589830 DWS589830:DWY589830 DMW589830:DNC589830 DDA589830:DDG589830 CTE589830:CTK589830 CJI589830:CJO589830 BZM589830:BZS589830 BPQ589830:BPW589830 BFU589830:BGA589830 AVY589830:AWE589830 AMC589830:AMI589830 ACG589830:ACM589830 SK589830:SQ589830 IO589830:IU589830 UEC983046:UEI983046 WVA524294:WVG524294 WLE524294:WLK524294 WBI524294:WBO524294 VRM524294:VRS524294 VHQ524294:VHW524294 UXU524294:UYA524294 UNY524294:UOE524294 UEC524294:UEI524294 TUG524294:TUM524294 TKK524294:TKQ524294 TAO524294:TAU524294 SQS524294:SQY524294 SGW524294:SHC524294 RXA524294:RXG524294 RNE524294:RNK524294 RDI524294:RDO524294 QTM524294:QTS524294 QJQ524294:QJW524294 PZU524294:QAA524294 PPY524294:PQE524294 PGC524294:PGI524294 OWG524294:OWM524294 OMK524294:OMQ524294 OCO524294:OCU524294 NSS524294:NSY524294 NIW524294:NJC524294 MZA524294:MZG524294 MPE524294:MPK524294 MFI524294:MFO524294 LVM524294:LVS524294 LLQ524294:LLW524294 LBU524294:LCA524294 KRY524294:KSE524294 KIC524294:KII524294 JYG524294:JYM524294 JOK524294:JOQ524294 JEO524294:JEU524294 IUS524294:IUY524294 IKW524294:ILC524294 IBA524294:IBG524294 HRE524294:HRK524294 HHI524294:HHO524294 GXM524294:GXS524294 GNQ524294:GNW524294 GDU524294:GEA524294 FTY524294:FUE524294 FKC524294:FKI524294 FAG524294:FAM524294 EQK524294:EQQ524294 EGO524294:EGU524294 DWS524294:DWY524294 DMW524294:DNC524294 DDA524294:DDG524294 CTE524294:CTK524294 CJI524294:CJO524294 BZM524294:BZS524294 BPQ524294:BPW524294 BFU524294:BGA524294 AVY524294:AWE524294 AMC524294:AMI524294 ACG524294:ACM524294 SK524294:SQ524294 IO524294:IU524294 TUG983046:TUM983046 WVA458758:WVG458758 WLE458758:WLK458758 WBI458758:WBO458758 VRM458758:VRS458758 VHQ458758:VHW458758 UXU458758:UYA458758 UNY458758:UOE458758 UEC458758:UEI458758 TUG458758:TUM458758 TKK458758:TKQ458758 TAO458758:TAU458758 SQS458758:SQY458758 SGW458758:SHC458758 RXA458758:RXG458758 RNE458758:RNK458758 RDI458758:RDO458758 QTM458758:QTS458758 QJQ458758:QJW458758 PZU458758:QAA458758 PPY458758:PQE458758 PGC458758:PGI458758 OWG458758:OWM458758 OMK458758:OMQ458758 OCO458758:OCU458758 NSS458758:NSY458758 NIW458758:NJC458758 MZA458758:MZG458758 MPE458758:MPK458758 MFI458758:MFO458758 LVM458758:LVS458758 LLQ458758:LLW458758 LBU458758:LCA458758 KRY458758:KSE458758 KIC458758:KII458758 JYG458758:JYM458758 JOK458758:JOQ458758 JEO458758:JEU458758 IUS458758:IUY458758 IKW458758:ILC458758 IBA458758:IBG458758 HRE458758:HRK458758 HHI458758:HHO458758 GXM458758:GXS458758 GNQ458758:GNW458758 GDU458758:GEA458758 FTY458758:FUE458758 FKC458758:FKI458758 FAG458758:FAM458758 EQK458758:EQQ458758 EGO458758:EGU458758 DWS458758:DWY458758 DMW458758:DNC458758 DDA458758:DDG458758 CTE458758:CTK458758 CJI458758:CJO458758 BZM458758:BZS458758 BPQ458758:BPW458758 BFU458758:BGA458758 AVY458758:AWE458758 AMC458758:AMI458758 ACG458758:ACM458758 SK458758:SQ458758 IO458758:IU458758 TKK983046:TKQ983046 WVA393222:WVG393222 WLE393222:WLK393222 WBI393222:WBO393222 VRM393222:VRS393222 VHQ393222:VHW393222 UXU393222:UYA393222 UNY393222:UOE393222 UEC393222:UEI393222 TUG393222:TUM393222 TKK393222:TKQ393222 TAO393222:TAU393222 SQS393222:SQY393222 SGW393222:SHC393222 RXA393222:RXG393222 RNE393222:RNK393222 RDI393222:RDO393222 QTM393222:QTS393222 QJQ393222:QJW393222 PZU393222:QAA393222 PPY393222:PQE393222 PGC393222:PGI393222 OWG393222:OWM393222 OMK393222:OMQ393222 OCO393222:OCU393222 NSS393222:NSY393222 NIW393222:NJC393222 MZA393222:MZG393222 MPE393222:MPK393222 MFI393222:MFO393222 LVM393222:LVS393222 LLQ393222:LLW393222 LBU393222:LCA393222 KRY393222:KSE393222 KIC393222:KII393222 JYG393222:JYM393222 JOK393222:JOQ393222 JEO393222:JEU393222 IUS393222:IUY393222 IKW393222:ILC393222 IBA393222:IBG393222 HRE393222:HRK393222 HHI393222:HHO393222 GXM393222:GXS393222 GNQ393222:GNW393222 GDU393222:GEA393222 FTY393222:FUE393222 FKC393222:FKI393222 FAG393222:FAM393222 EQK393222:EQQ393222 EGO393222:EGU393222 DWS393222:DWY393222 DMW393222:DNC393222 DDA393222:DDG393222 CTE393222:CTK393222 CJI393222:CJO393222 BZM393222:BZS393222 BPQ393222:BPW393222 BFU393222:BGA393222 AVY393222:AWE393222 AMC393222:AMI393222 ACG393222:ACM393222 SK393222:SQ393222 IO393222:IU393222 TAO983046:TAU983046 WVA327686:WVG327686 WLE327686:WLK327686 WBI327686:WBO327686 VRM327686:VRS327686 VHQ327686:VHW327686 UXU327686:UYA327686 UNY327686:UOE327686 UEC327686:UEI327686 TUG327686:TUM327686 TKK327686:TKQ327686 TAO327686:TAU327686 SQS327686:SQY327686 SGW327686:SHC327686 RXA327686:RXG327686 RNE327686:RNK327686 RDI327686:RDO327686 QTM327686:QTS327686 QJQ327686:QJW327686 PZU327686:QAA327686 PPY327686:PQE327686 PGC327686:PGI327686 OWG327686:OWM327686 OMK327686:OMQ327686 OCO327686:OCU327686 NSS327686:NSY327686 NIW327686:NJC327686 MZA327686:MZG327686 MPE327686:MPK327686 MFI327686:MFO327686 LVM327686:LVS327686 LLQ327686:LLW327686 LBU327686:LCA327686 KRY327686:KSE327686 KIC327686:KII327686 JYG327686:JYM327686 JOK327686:JOQ327686 JEO327686:JEU327686 IUS327686:IUY327686 IKW327686:ILC327686 IBA327686:IBG327686 HRE327686:HRK327686 HHI327686:HHO327686 GXM327686:GXS327686 GNQ327686:GNW327686 GDU327686:GEA327686 FTY327686:FUE327686 FKC327686:FKI327686 FAG327686:FAM327686 EQK327686:EQQ327686 EGO327686:EGU327686 DWS327686:DWY327686 DMW327686:DNC327686 DDA327686:DDG327686 CTE327686:CTK327686 CJI327686:CJO327686 BZM327686:BZS327686 BPQ327686:BPW327686 BFU327686:BGA327686 AVY327686:AWE327686 AMC327686:AMI327686 ACG327686:ACM327686 SK327686:SQ327686 IO327686:IU327686 SQS983046:SQY983046 WVA262150:WVG262150 WLE262150:WLK262150 WBI262150:WBO262150 VRM262150:VRS262150 VHQ262150:VHW262150 UXU262150:UYA262150 UNY262150:UOE262150 UEC262150:UEI262150 TUG262150:TUM262150 TKK262150:TKQ262150 TAO262150:TAU262150 SQS262150:SQY262150 SGW262150:SHC262150 RXA262150:RXG262150 RNE262150:RNK262150 RDI262150:RDO262150 QTM262150:QTS262150 QJQ262150:QJW262150 PZU262150:QAA262150 PPY262150:PQE262150 PGC262150:PGI262150 OWG262150:OWM262150 OMK262150:OMQ262150 OCO262150:OCU262150 NSS262150:NSY262150 NIW262150:NJC262150 MZA262150:MZG262150 MPE262150:MPK262150 MFI262150:MFO262150 LVM262150:LVS262150 LLQ262150:LLW262150 LBU262150:LCA262150 KRY262150:KSE262150 KIC262150:KII262150 JYG262150:JYM262150 JOK262150:JOQ262150 JEO262150:JEU262150 IUS262150:IUY262150 IKW262150:ILC262150 IBA262150:IBG262150 HRE262150:HRK262150 HHI262150:HHO262150 GXM262150:GXS262150 GNQ262150:GNW262150 GDU262150:GEA262150 FTY262150:FUE262150 FKC262150:FKI262150 FAG262150:FAM262150 EQK262150:EQQ262150 EGO262150:EGU262150 DWS262150:DWY262150 DMW262150:DNC262150 DDA262150:DDG262150 CTE262150:CTK262150 CJI262150:CJO262150 BZM262150:BZS262150 BPQ262150:BPW262150 BFU262150:BGA262150 AVY262150:AWE262150 AMC262150:AMI262150 ACG262150:ACM262150 SK262150:SQ262150 IO262150:IU262150 SGW983046:SHC983046 WVA196614:WVG196614 WLE196614:WLK196614 WBI196614:WBO196614 VRM196614:VRS196614 VHQ196614:VHW196614 UXU196614:UYA196614 UNY196614:UOE196614 UEC196614:UEI196614 TUG196614:TUM196614 TKK196614:TKQ196614 TAO196614:TAU196614 SQS196614:SQY196614 SGW196614:SHC196614 RXA196614:RXG196614 RNE196614:RNK196614 RDI196614:RDO196614 QTM196614:QTS196614 QJQ196614:QJW196614 PZU196614:QAA196614 PPY196614:PQE196614 PGC196614:PGI196614 OWG196614:OWM196614 OMK196614:OMQ196614 OCO196614:OCU196614 NSS196614:NSY196614 NIW196614:NJC196614 MZA196614:MZG196614 MPE196614:MPK196614 MFI196614:MFO196614 LVM196614:LVS196614 LLQ196614:LLW196614 LBU196614:LCA196614 KRY196614:KSE196614 KIC196614:KII196614 JYG196614:JYM196614 JOK196614:JOQ196614 JEO196614:JEU196614 IUS196614:IUY196614 IKW196614:ILC196614 IBA196614:IBG196614 HRE196614:HRK196614 HHI196614:HHO196614 GXM196614:GXS196614 GNQ196614:GNW196614 GDU196614:GEA196614 FTY196614:FUE196614 FKC196614:FKI196614 FAG196614:FAM196614 EQK196614:EQQ196614 EGO196614:EGU196614 DWS196614:DWY196614 DMW196614:DNC196614 DDA196614:DDG196614 CTE196614:CTK196614 CJI196614:CJO196614 BZM196614:BZS196614 BPQ196614:BPW196614 BFU196614:BGA196614 AVY196614:AWE196614 AMC196614:AMI196614 ACG196614:ACM196614 SK196614:SQ196614 IO196614:IU196614 RXA983046:RXG983046 WVA131078:WVG131078 WLE131078:WLK131078 WBI131078:WBO131078 VRM131078:VRS131078 VHQ131078:VHW131078 UXU131078:UYA131078 UNY131078:UOE131078 UEC131078:UEI131078 TUG131078:TUM131078 TKK131078:TKQ131078 TAO131078:TAU131078 SQS131078:SQY131078 SGW131078:SHC131078 RXA131078:RXG131078 RNE131078:RNK131078 RDI131078:RDO131078 QTM131078:QTS131078 QJQ131078:QJW131078 PZU131078:QAA131078 PPY131078:PQE131078 PGC131078:PGI131078 OWG131078:OWM131078 OMK131078:OMQ131078 OCO131078:OCU131078 NSS131078:NSY131078 NIW131078:NJC131078 MZA131078:MZG131078 MPE131078:MPK131078 MFI131078:MFO131078 LVM131078:LVS131078 LLQ131078:LLW131078 LBU131078:LCA131078 KRY131078:KSE131078 KIC131078:KII131078 JYG131078:JYM131078 JOK131078:JOQ131078 JEO131078:JEU131078 IUS131078:IUY131078 IKW131078:ILC131078 IBA131078:IBG131078 HRE131078:HRK131078 HHI131078:HHO131078 GXM131078:GXS131078 GNQ131078:GNW131078 GDU131078:GEA131078 FTY131078:FUE131078 FKC131078:FKI131078 FAG131078:FAM131078 EQK131078:EQQ131078 EGO131078:EGU131078 DWS131078:DWY131078 DMW131078:DNC131078 DDA131078:DDG131078 CTE131078:CTK131078 CJI131078:CJO131078 BZM131078:BZS131078 BPQ131078:BPW131078 BFU131078:BGA131078 AVY131078:AWE131078 AMC131078:AMI131078 ACG131078:ACM131078 SK131078:SQ131078 IO131078:IU131078 RNE983046:RNK983046 WVA65542:WVG65542 WLE65542:WLK65542 WBI65542:WBO65542 VRM65542:VRS65542 VHQ65542:VHW65542 UXU65542:UYA65542 UNY65542:UOE65542 UEC65542:UEI65542 TUG65542:TUM65542 TKK65542:TKQ65542 TAO65542:TAU65542 SQS65542:SQY65542 SGW65542:SHC65542 RXA65542:RXG65542 RNE65542:RNK65542 RDI65542:RDO65542 QTM65542:QTS65542 QJQ65542:QJW65542 PZU65542:QAA65542 PPY65542:PQE65542 PGC65542:PGI65542 OWG65542:OWM65542 OMK65542:OMQ65542 OCO65542:OCU65542 NSS65542:NSY65542 NIW65542:NJC65542 MZA65542:MZG65542 MPE65542:MPK65542 MFI65542:MFO65542 LVM65542:LVS65542 LLQ65542:LLW65542 LBU65542:LCA65542 KRY65542:KSE65542 KIC65542:KII65542 JYG65542:JYM65542 JOK65542:JOQ65542 JEO65542:JEU65542 IUS65542:IUY65542 IKW65542:ILC65542 IBA65542:IBG65542 HRE65542:HRK65542 HHI65542:HHO65542 GXM65542:GXS65542 GNQ65542:GNW65542 GDU65542:GEA65542 FTY65542:FUE65542 FKC65542:FKI65542 FAG65542:FAM65542 EQK65542:EQQ65542 EGO65542:EGU65542 DWS65542:DWY65542 DMW65542:DNC65542 DDA65542:DDG65542 CTE65542:CTK65542 CJI65542:CJO65542 BZM65542:BZS65542 BPQ65542:BPW65542 BFU65542:BGA65542 AVY65542:AWE65542 AMC65542:AMI65542 ACG65542:ACM65542 SK65542:SQ65542 IO65542:IU65542 RDI983046:RDO983046 WVA3:WVG6 WLE3:WLK6 WBI3:WBO6 VRM3:VRS6 VHQ3:VHW6 UXU3:UYA6 UNY3:UOE6 UEC3:UEI6 TUG3:TUM6 TKK3:TKQ6 TAO3:TAU6 SQS3:SQY6 SGW3:SHC6 RXA3:RXG6 RNE3:RNK6 RDI3:RDO6 QTM3:QTS6 QJQ3:QJW6 PZU3:QAA6 PPY3:PQE6 PGC3:PGI6 OWG3:OWM6 OMK3:OMQ6 OCO3:OCU6 NSS3:NSY6 NIW3:NJC6 MZA3:MZG6 MPE3:MPK6 MFI3:MFO6 LVM3:LVS6 LLQ3:LLW6 LBU3:LCA6 KRY3:KSE6 KIC3:KII6 JYG3:JYM6 JOK3:JOQ6 JEO3:JEU6 IUS3:IUY6 IKW3:ILC6 IBA3:IBG6 HRE3:HRK6 HHI3:HHO6 GXM3:GXS6 GNQ3:GNW6 GDU3:GEA6 FTY3:FUE6 FKC3:FKI6 FAG3:FAM6 EQK3:EQQ6 EGO3:EGU6 DWS3:DWY6 DMW3:DNC6 DDA3:DDG6 CTE3:CTK6 CJI3:CJO6 BZM3:BZS6 BPQ3:BPW6 BFU3:BGA6 AVY3:AWE6 AMC3:AMI6 ACG3:ACM6 SK3:SQ6 IO3:IU6" xr:uid="{00000000-0002-0000-0300-000001000000}">
      <formula1>$O$9:$O$45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27B47B2C-E5FB-4BB3-9D95-EB8ED3708C3F}">
            <xm:f>IF(AND($C8&lt;&gt;'C:\Users\bila\Dropbox\LA - 2018\[LA-5-2018 J.xlsx]PM'!#REF!,ISTEXT(#REF!)),1,0)</xm:f>
            <x14:dxf>
              <font>
                <color theme="0"/>
              </font>
            </x14:dxf>
          </x14:cfRule>
          <xm:sqref>C72:D127 D8:D71</xm:sqref>
        </x14:conditionalFormatting>
        <x14:conditionalFormatting xmlns:xm="http://schemas.microsoft.com/office/excel/2006/main">
          <x14:cfRule type="expression" priority="2" id="{D79EE605-28B5-4090-A61B-36D061A95E57}">
            <xm:f>IF(AND($C8&lt;&gt;'C:\Users\bila\Dropbox\LA - 2018\[LA-5-2018 J.xlsx]PM'!#REF!,ISTEXT(#REF!)),1,0)</xm:f>
            <x14:dxf>
              <font>
                <color theme="0"/>
              </font>
            </x14:dxf>
          </x14:cfRule>
          <xm:sqref>C8:C71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10"/>
  <sheetViews>
    <sheetView topLeftCell="A44" workbookViewId="0">
      <selection activeCell="A56" sqref="A1:Q56"/>
    </sheetView>
  </sheetViews>
  <sheetFormatPr defaultColWidth="8.75" defaultRowHeight="15.75"/>
  <cols>
    <col min="1" max="1" width="8.75" style="375"/>
    <col min="2" max="2" width="10.875" style="375" bestFit="1" customWidth="1"/>
    <col min="3" max="3" width="10.75" style="375" customWidth="1"/>
    <col min="4" max="4" width="12.25" style="375" customWidth="1"/>
    <col min="5" max="5" width="11.625" style="375" bestFit="1" customWidth="1"/>
    <col min="6" max="6" width="14" style="375" customWidth="1"/>
    <col min="7" max="9" width="11.625" style="384" customWidth="1"/>
    <col min="10" max="10" width="9.125" style="375" bestFit="1" customWidth="1"/>
    <col min="11" max="13" width="8.75" style="375"/>
    <col min="14" max="14" width="11.875" style="375" bestFit="1" customWidth="1"/>
    <col min="15" max="16384" width="8.75" style="375"/>
  </cols>
  <sheetData>
    <row r="1" spans="1:18">
      <c r="A1" s="403" t="s">
        <v>399</v>
      </c>
      <c r="C1" s="403" t="s">
        <v>411</v>
      </c>
      <c r="K1" s="416" t="s">
        <v>423</v>
      </c>
      <c r="L1" s="385"/>
      <c r="M1" s="386" t="s">
        <v>418</v>
      </c>
    </row>
    <row r="2" spans="1:18">
      <c r="K2" s="421" t="s">
        <v>417</v>
      </c>
      <c r="L2" s="380">
        <v>8.1999999999999993</v>
      </c>
      <c r="M2" s="387"/>
    </row>
    <row r="3" spans="1:18">
      <c r="K3" s="421" t="s">
        <v>438</v>
      </c>
      <c r="L3" s="380">
        <v>12</v>
      </c>
      <c r="M3" s="387" t="s">
        <v>419</v>
      </c>
    </row>
    <row r="4" spans="1:18" ht="16.5" thickBot="1">
      <c r="B4" s="403"/>
      <c r="F4" s="376" t="s">
        <v>405</v>
      </c>
      <c r="K4" s="422" t="s">
        <v>439</v>
      </c>
      <c r="L4" s="388">
        <v>5</v>
      </c>
      <c r="M4" s="389" t="s">
        <v>313</v>
      </c>
    </row>
    <row r="5" spans="1:18">
      <c r="F5" s="377" t="s">
        <v>406</v>
      </c>
      <c r="J5" s="375" t="s">
        <v>455</v>
      </c>
      <c r="K5" s="438"/>
      <c r="L5" s="438">
        <f t="shared" ref="L5" si="0">L7+L17+L27+L37+L47</f>
        <v>95</v>
      </c>
      <c r="M5" s="438"/>
    </row>
    <row r="6" spans="1:18">
      <c r="J6" s="375" t="s">
        <v>458</v>
      </c>
      <c r="K6" s="438"/>
      <c r="L6" s="438">
        <v>110</v>
      </c>
      <c r="M6" s="438"/>
    </row>
    <row r="7" spans="1:18">
      <c r="A7" s="403" t="s">
        <v>269</v>
      </c>
      <c r="F7" s="384"/>
      <c r="J7" s="375" t="s">
        <v>422</v>
      </c>
      <c r="K7" s="414">
        <v>200</v>
      </c>
      <c r="L7" s="414">
        <v>50</v>
      </c>
      <c r="M7" s="414">
        <v>235</v>
      </c>
    </row>
    <row r="8" spans="1:18" ht="18.75">
      <c r="A8" s="441" t="s">
        <v>412</v>
      </c>
      <c r="B8" s="394" t="s">
        <v>400</v>
      </c>
      <c r="C8" s="394" t="s">
        <v>401</v>
      </c>
      <c r="D8" s="394" t="s">
        <v>420</v>
      </c>
      <c r="E8" s="394" t="s">
        <v>461</v>
      </c>
      <c r="F8" s="394" t="s">
        <v>404</v>
      </c>
      <c r="G8" s="395" t="s">
        <v>441</v>
      </c>
      <c r="H8" s="395" t="s">
        <v>460</v>
      </c>
      <c r="I8" s="395" t="s">
        <v>464</v>
      </c>
      <c r="J8" s="379"/>
      <c r="K8" s="415" t="s">
        <v>176</v>
      </c>
      <c r="L8" s="415" t="s">
        <v>407</v>
      </c>
      <c r="M8" s="415" t="s">
        <v>408</v>
      </c>
      <c r="N8" s="394" t="s">
        <v>410</v>
      </c>
      <c r="O8" s="394" t="s">
        <v>176</v>
      </c>
      <c r="P8" s="394" t="s">
        <v>407</v>
      </c>
      <c r="Q8" s="394" t="s">
        <v>408</v>
      </c>
    </row>
    <row r="9" spans="1:18">
      <c r="A9" s="383" t="s">
        <v>233</v>
      </c>
      <c r="B9" s="396"/>
      <c r="C9" s="396"/>
      <c r="D9" s="396"/>
      <c r="E9" s="396"/>
      <c r="F9" s="396"/>
      <c r="G9" s="396"/>
      <c r="H9" s="396"/>
      <c r="I9" s="396"/>
      <c r="J9" s="383"/>
      <c r="K9" s="396"/>
      <c r="L9" s="396"/>
      <c r="M9" s="396"/>
      <c r="N9" s="396"/>
      <c r="O9" s="396"/>
      <c r="P9" s="396"/>
      <c r="Q9" s="396"/>
    </row>
    <row r="10" spans="1:18">
      <c r="A10" s="375">
        <v>1</v>
      </c>
      <c r="B10" s="397">
        <v>1000</v>
      </c>
      <c r="C10" s="397">
        <v>220</v>
      </c>
      <c r="D10" s="397">
        <v>340</v>
      </c>
      <c r="E10" s="397"/>
      <c r="F10" s="397"/>
      <c r="G10" s="397"/>
      <c r="H10" s="397"/>
      <c r="I10" s="397"/>
      <c r="K10" s="402">
        <f>B10*$O$10+C10*$O$11+D10*$O$12+E10*$O$13+F10*$O$14+G10*$O$15+H10*$O$16+I10*$O$17</f>
        <v>201.8</v>
      </c>
      <c r="L10" s="402">
        <f>B10*$P$10+C10*$P$11+D10*$P$12+E10*$P$13+F10*$P$14+G10*$P$15+H10*$P$16+I10*$P$17</f>
        <v>50</v>
      </c>
      <c r="M10" s="402">
        <f>B10*$Q$10+C10*$Q$11+D10*$Q$12+E10*$Q$13+F10*$Q$14+G10*$Q$15+H10*$Q$16+I10*$Q$17</f>
        <v>235</v>
      </c>
      <c r="N10" s="394" t="s">
        <v>400</v>
      </c>
      <c r="O10" s="401">
        <v>0.11</v>
      </c>
      <c r="P10" s="401">
        <v>0.05</v>
      </c>
      <c r="Q10" s="401">
        <v>0.18</v>
      </c>
    </row>
    <row r="11" spans="1:18">
      <c r="A11" s="375">
        <v>2</v>
      </c>
      <c r="B11" s="397"/>
      <c r="C11" s="397">
        <v>900</v>
      </c>
      <c r="D11" s="397">
        <v>900</v>
      </c>
      <c r="E11" s="397"/>
      <c r="F11" s="398">
        <v>16500</v>
      </c>
      <c r="G11" s="397"/>
      <c r="H11" s="397"/>
      <c r="I11" s="397"/>
      <c r="K11" s="402">
        <f t="shared" ref="K11:K14" si="1">B11*$O$10+C11*$O$11+D11*$O$12+E11*$O$13+F11*$O$14+G11*$O$15+H11*$O$16+I11*$O$17</f>
        <v>243.00000000000003</v>
      </c>
      <c r="L11" s="402">
        <f t="shared" ref="L11:L14" si="2">B11*$P$10+C11*$P$11+D11*$P$12+E11*$P$13+F11*$P$14+G11*$P$15+H11*$P$16+I11*$P$17</f>
        <v>110.55</v>
      </c>
      <c r="M11" s="402">
        <f t="shared" ref="M11:M14" si="3">B11*$Q$10+C11*$Q$11+D11*$Q$12+E11*$Q$13+F11*$Q$14+G11*$Q$15+H11*$Q$16+I11*$Q$17</f>
        <v>238.2</v>
      </c>
      <c r="N11" s="394" t="s">
        <v>401</v>
      </c>
      <c r="O11" s="401">
        <v>0</v>
      </c>
      <c r="P11" s="401">
        <v>0</v>
      </c>
      <c r="Q11" s="401">
        <v>0.25</v>
      </c>
    </row>
    <row r="12" spans="1:18">
      <c r="A12" s="375">
        <v>3</v>
      </c>
      <c r="B12" s="397"/>
      <c r="C12" s="397">
        <v>900</v>
      </c>
      <c r="D12" s="397">
        <v>900</v>
      </c>
      <c r="E12" s="397"/>
      <c r="F12" s="430">
        <v>16500</v>
      </c>
      <c r="G12" s="397"/>
      <c r="H12" s="397"/>
      <c r="I12" s="397"/>
      <c r="K12" s="402">
        <f t="shared" si="1"/>
        <v>243.00000000000003</v>
      </c>
      <c r="L12" s="402">
        <f t="shared" si="2"/>
        <v>110.55</v>
      </c>
      <c r="M12" s="402">
        <f t="shared" si="3"/>
        <v>238.2</v>
      </c>
      <c r="N12" s="394" t="s">
        <v>402</v>
      </c>
      <c r="O12" s="401">
        <v>0.27</v>
      </c>
      <c r="P12" s="401">
        <v>0</v>
      </c>
      <c r="Q12" s="401">
        <v>0</v>
      </c>
    </row>
    <row r="13" spans="1:18">
      <c r="A13" s="375">
        <v>4</v>
      </c>
      <c r="B13" s="397"/>
      <c r="C13" s="397">
        <v>900</v>
      </c>
      <c r="D13" s="397">
        <v>900</v>
      </c>
      <c r="E13" s="397"/>
      <c r="F13" s="398">
        <v>11000</v>
      </c>
      <c r="G13" s="397"/>
      <c r="H13" s="397"/>
      <c r="I13" s="397"/>
      <c r="K13" s="402">
        <f t="shared" si="1"/>
        <v>243.00000000000003</v>
      </c>
      <c r="L13" s="402">
        <f t="shared" si="2"/>
        <v>73.7</v>
      </c>
      <c r="M13" s="402">
        <f t="shared" si="3"/>
        <v>233.8</v>
      </c>
      <c r="N13" s="394" t="str">
        <f>E8</f>
        <v>K50</v>
      </c>
      <c r="O13" s="401"/>
      <c r="P13" s="401"/>
      <c r="Q13" s="401">
        <v>0.5</v>
      </c>
      <c r="R13" s="375" t="s">
        <v>437</v>
      </c>
    </row>
    <row r="14" spans="1:18" ht="16.5" thickBot="1">
      <c r="A14" s="375">
        <v>5</v>
      </c>
      <c r="B14" s="443"/>
      <c r="C14" s="443">
        <v>900</v>
      </c>
      <c r="D14" s="443">
        <v>900</v>
      </c>
      <c r="E14" s="443"/>
      <c r="F14" s="444">
        <v>11000</v>
      </c>
      <c r="G14" s="443"/>
      <c r="H14" s="443"/>
      <c r="I14" s="443"/>
      <c r="K14" s="402">
        <f t="shared" si="1"/>
        <v>243.00000000000003</v>
      </c>
      <c r="L14" s="402">
        <f t="shared" si="2"/>
        <v>73.7</v>
      </c>
      <c r="M14" s="402">
        <f t="shared" si="3"/>
        <v>233.8</v>
      </c>
      <c r="N14" s="394" t="s">
        <v>404</v>
      </c>
      <c r="O14" s="401">
        <v>0</v>
      </c>
      <c r="P14" s="401">
        <v>6.7000000000000002E-3</v>
      </c>
      <c r="Q14" s="401">
        <v>8.0000000000000004E-4</v>
      </c>
      <c r="R14" s="375" t="s">
        <v>452</v>
      </c>
    </row>
    <row r="15" spans="1:18" s="384" customFormat="1">
      <c r="A15" s="446" t="s">
        <v>470</v>
      </c>
      <c r="B15" s="453" t="s">
        <v>472</v>
      </c>
      <c r="C15" s="453" t="s">
        <v>471</v>
      </c>
      <c r="D15" s="447" t="s">
        <v>479</v>
      </c>
      <c r="E15" s="453"/>
      <c r="F15" s="453" t="s">
        <v>474</v>
      </c>
      <c r="G15" s="445"/>
      <c r="H15" s="445"/>
      <c r="I15" s="448"/>
      <c r="J15" s="393"/>
      <c r="K15" s="391" t="s">
        <v>508</v>
      </c>
      <c r="L15" s="391"/>
      <c r="M15" s="391"/>
      <c r="N15" s="395" t="str">
        <f>G8</f>
        <v>NPK 21-3-10</v>
      </c>
      <c r="O15" s="399">
        <v>0.21</v>
      </c>
      <c r="P15" s="399">
        <v>0.03</v>
      </c>
      <c r="Q15" s="399">
        <v>0.1</v>
      </c>
    </row>
    <row r="16" spans="1:18" ht="16.5" thickBot="1">
      <c r="A16" s="449"/>
      <c r="B16" s="458"/>
      <c r="C16" s="458"/>
      <c r="D16" s="454" t="s">
        <v>473</v>
      </c>
      <c r="E16" s="458"/>
      <c r="F16" s="458"/>
      <c r="G16" s="450"/>
      <c r="H16" s="450"/>
      <c r="I16" s="451"/>
      <c r="N16" s="395" t="str">
        <f>H8</f>
        <v>NK 22-12</v>
      </c>
      <c r="O16" s="399">
        <v>0.22</v>
      </c>
      <c r="P16" s="399">
        <v>0</v>
      </c>
      <c r="Q16" s="399">
        <v>0.12</v>
      </c>
    </row>
    <row r="17" spans="1:20">
      <c r="A17" s="403" t="s">
        <v>436</v>
      </c>
      <c r="B17" s="375" t="s">
        <v>466</v>
      </c>
      <c r="F17" s="384"/>
      <c r="J17" s="375" t="s">
        <v>422</v>
      </c>
      <c r="K17" s="414">
        <v>180</v>
      </c>
      <c r="L17" s="414">
        <v>10</v>
      </c>
      <c r="M17" s="414">
        <v>45</v>
      </c>
      <c r="N17" s="395" t="str">
        <f>I8</f>
        <v>xx</v>
      </c>
      <c r="O17" s="399">
        <v>0.22</v>
      </c>
      <c r="P17" s="399">
        <v>0</v>
      </c>
      <c r="Q17" s="399">
        <v>0.12</v>
      </c>
      <c r="R17" s="393"/>
      <c r="S17" s="393"/>
      <c r="T17" s="393"/>
    </row>
    <row r="18" spans="1:20" ht="18.75">
      <c r="A18" s="441" t="s">
        <v>413</v>
      </c>
      <c r="B18" s="394" t="s">
        <v>400</v>
      </c>
      <c r="C18" s="394" t="s">
        <v>401</v>
      </c>
      <c r="D18" s="394" t="s">
        <v>420</v>
      </c>
      <c r="E18" s="394" t="str">
        <f>E8</f>
        <v>K50</v>
      </c>
      <c r="F18" s="394" t="s">
        <v>404</v>
      </c>
      <c r="G18" s="395" t="str">
        <f>G8</f>
        <v>NPK 21-3-10</v>
      </c>
      <c r="H18" s="395" t="str">
        <f>H8</f>
        <v>NK 22-12</v>
      </c>
      <c r="I18" s="395" t="str">
        <f>I8</f>
        <v>xx</v>
      </c>
      <c r="J18" s="379"/>
      <c r="K18" s="415" t="s">
        <v>176</v>
      </c>
      <c r="L18" s="415" t="s">
        <v>407</v>
      </c>
      <c r="M18" s="415" t="s">
        <v>408</v>
      </c>
      <c r="N18" s="392"/>
      <c r="O18" s="392"/>
      <c r="P18" s="392"/>
      <c r="Q18" s="392"/>
      <c r="R18" s="393"/>
      <c r="S18" s="393"/>
      <c r="T18" s="393"/>
    </row>
    <row r="19" spans="1:20">
      <c r="A19" s="383" t="s">
        <v>233</v>
      </c>
      <c r="B19" s="396"/>
      <c r="C19" s="396"/>
      <c r="D19" s="396"/>
      <c r="E19" s="396"/>
      <c r="F19" s="396"/>
      <c r="G19" s="396"/>
      <c r="H19" s="396"/>
      <c r="I19" s="396"/>
      <c r="J19" s="383"/>
      <c r="K19" s="396"/>
      <c r="L19" s="396"/>
      <c r="M19" s="396"/>
      <c r="N19" s="393"/>
      <c r="O19" s="393"/>
      <c r="P19" s="393"/>
      <c r="Q19" s="393"/>
      <c r="R19" s="393"/>
      <c r="S19" s="393"/>
      <c r="T19" s="393"/>
    </row>
    <row r="20" spans="1:20">
      <c r="A20" s="375">
        <v>1</v>
      </c>
      <c r="B20" s="397"/>
      <c r="C20" s="397"/>
      <c r="D20" s="397">
        <v>320</v>
      </c>
      <c r="E20" s="397"/>
      <c r="F20" s="397"/>
      <c r="G20" s="397">
        <v>340</v>
      </c>
      <c r="H20" s="397">
        <v>100</v>
      </c>
      <c r="I20" s="397"/>
      <c r="K20" s="402">
        <f>B20*$O$10+C20*$O$11+D20*$O$12+E20*$O$13+F20*$O$14+G20*$O$15+H20*$O$16+I20*$O$17</f>
        <v>179.8</v>
      </c>
      <c r="L20" s="402">
        <f>B20*$P$10+C20*$P$11+D20*$P$12+E20*$P$13+F20*$P$14+G20*$P$15+H20*$P$16+I20*$P$17</f>
        <v>10.199999999999999</v>
      </c>
      <c r="M20" s="402">
        <f>B20*$Q$10+C20*$Q$11+D20*$Q$12+E20*$Q$13+F20*$Q$14+G20*$Q$15+H20*$Q$16+I20*$Q$17</f>
        <v>46</v>
      </c>
      <c r="N20" s="392" t="s">
        <v>448</v>
      </c>
      <c r="O20" s="393"/>
      <c r="P20" s="393"/>
      <c r="Q20" s="393"/>
      <c r="R20" s="393"/>
      <c r="S20" s="393"/>
      <c r="T20" s="393"/>
    </row>
    <row r="21" spans="1:20">
      <c r="A21" s="375">
        <v>2</v>
      </c>
      <c r="B21" s="397"/>
      <c r="C21" s="397"/>
      <c r="D21" s="397">
        <v>360</v>
      </c>
      <c r="E21" s="397"/>
      <c r="F21" s="397"/>
      <c r="G21" s="397"/>
      <c r="H21" s="397">
        <v>380</v>
      </c>
      <c r="I21" s="397"/>
      <c r="K21" s="402">
        <f t="shared" ref="K21:K24" si="4">B21*$O$10+C21*$O$11+D21*$O$12+E21*$O$13+F21*$O$14+G21*$O$15+H21*$O$16+I21*$O$17</f>
        <v>180.8</v>
      </c>
      <c r="L21" s="402">
        <f t="shared" ref="L21:L24" si="5">B21*$P$10+C21*$P$11+D21*$P$12+E21*$P$13+F21*$P$14+G21*$P$15+H21*$P$16+I21*$P$17</f>
        <v>0</v>
      </c>
      <c r="M21" s="402">
        <f t="shared" ref="M21:M24" si="6">B21*$Q$10+C21*$Q$11+D21*$Q$12+E21*$Q$13+F21*$Q$14+G21*$Q$15+H21*$Q$16+I21*$Q$17</f>
        <v>45.6</v>
      </c>
      <c r="N21" s="392"/>
      <c r="O21" s="393"/>
      <c r="P21" s="393"/>
      <c r="Q21" s="393"/>
      <c r="R21" s="393"/>
      <c r="S21" s="393"/>
      <c r="T21" s="393"/>
    </row>
    <row r="22" spans="1:20">
      <c r="A22" s="375">
        <v>3</v>
      </c>
      <c r="B22" s="400"/>
      <c r="C22" s="400"/>
      <c r="D22" s="397">
        <v>360</v>
      </c>
      <c r="E22" s="400"/>
      <c r="F22" s="400"/>
      <c r="G22" s="397"/>
      <c r="H22" s="397">
        <v>380</v>
      </c>
      <c r="I22" s="397"/>
      <c r="K22" s="402">
        <f t="shared" si="4"/>
        <v>180.8</v>
      </c>
      <c r="L22" s="402">
        <f t="shared" si="5"/>
        <v>0</v>
      </c>
      <c r="M22" s="402">
        <f t="shared" si="6"/>
        <v>45.6</v>
      </c>
      <c r="N22" s="392" t="s">
        <v>449</v>
      </c>
      <c r="O22" s="393"/>
      <c r="P22" s="393"/>
      <c r="Q22" s="393"/>
      <c r="R22" s="393"/>
      <c r="S22" s="393"/>
      <c r="T22" s="393"/>
    </row>
    <row r="23" spans="1:20">
      <c r="A23" s="375">
        <v>4</v>
      </c>
      <c r="B23" s="400"/>
      <c r="C23" s="400"/>
      <c r="D23" s="397">
        <v>360</v>
      </c>
      <c r="E23" s="400"/>
      <c r="F23" s="400"/>
      <c r="G23" s="397"/>
      <c r="H23" s="397">
        <v>380</v>
      </c>
      <c r="I23" s="397"/>
      <c r="K23" s="402">
        <f t="shared" si="4"/>
        <v>180.8</v>
      </c>
      <c r="L23" s="402">
        <f t="shared" si="5"/>
        <v>0</v>
      </c>
      <c r="M23" s="402">
        <f t="shared" si="6"/>
        <v>45.6</v>
      </c>
      <c r="N23" s="392"/>
      <c r="O23" s="393"/>
      <c r="P23" s="393"/>
      <c r="Q23" s="393"/>
      <c r="R23" s="393"/>
      <c r="S23" s="393"/>
      <c r="T23" s="393"/>
    </row>
    <row r="24" spans="1:20" ht="16.5" thickBot="1">
      <c r="A24" s="375">
        <v>5</v>
      </c>
      <c r="B24" s="452"/>
      <c r="C24" s="452"/>
      <c r="D24" s="443">
        <v>360</v>
      </c>
      <c r="E24" s="452"/>
      <c r="F24" s="452"/>
      <c r="G24" s="443"/>
      <c r="H24" s="443">
        <v>380</v>
      </c>
      <c r="I24" s="443"/>
      <c r="K24" s="402">
        <f t="shared" si="4"/>
        <v>180.8</v>
      </c>
      <c r="L24" s="402">
        <f t="shared" si="5"/>
        <v>0</v>
      </c>
      <c r="M24" s="402">
        <f t="shared" si="6"/>
        <v>45.6</v>
      </c>
      <c r="N24" s="428" t="s">
        <v>233</v>
      </c>
      <c r="O24" s="429" t="s">
        <v>450</v>
      </c>
      <c r="P24" s="429" t="s">
        <v>451</v>
      </c>
      <c r="Q24" s="393"/>
      <c r="R24" s="393"/>
      <c r="S24" s="393"/>
      <c r="T24" s="393"/>
    </row>
    <row r="25" spans="1:20">
      <c r="A25" s="446" t="s">
        <v>470</v>
      </c>
      <c r="B25" s="453"/>
      <c r="C25" s="453"/>
      <c r="D25" s="453" t="s">
        <v>477</v>
      </c>
      <c r="E25" s="453"/>
      <c r="F25" s="453"/>
      <c r="G25" s="453" t="s">
        <v>469</v>
      </c>
      <c r="H25" s="453" t="s">
        <v>469</v>
      </c>
      <c r="I25" s="459"/>
      <c r="J25" s="380"/>
      <c r="K25" s="381"/>
      <c r="L25" s="381"/>
      <c r="M25" s="381"/>
      <c r="N25" s="392">
        <v>2</v>
      </c>
      <c r="O25" s="392">
        <v>22</v>
      </c>
      <c r="P25" s="392">
        <f>O25*5</f>
        <v>110</v>
      </c>
      <c r="Q25" s="393"/>
      <c r="R25" s="393"/>
      <c r="S25" s="393"/>
      <c r="T25" s="393"/>
    </row>
    <row r="26" spans="1:20" ht="16.5" thickBot="1">
      <c r="A26" s="460"/>
      <c r="B26" s="458"/>
      <c r="C26" s="458"/>
      <c r="D26" s="454" t="s">
        <v>478</v>
      </c>
      <c r="E26" s="458"/>
      <c r="F26" s="458"/>
      <c r="G26" s="458"/>
      <c r="H26" s="458"/>
      <c r="I26" s="461"/>
      <c r="J26" s="380"/>
      <c r="K26" s="380"/>
      <c r="L26" s="380"/>
      <c r="M26" s="380"/>
      <c r="N26" s="392">
        <v>3</v>
      </c>
      <c r="O26" s="392">
        <v>22</v>
      </c>
      <c r="P26" s="392">
        <f>O26*5</f>
        <v>110</v>
      </c>
      <c r="Q26" s="393"/>
      <c r="R26" s="393"/>
      <c r="S26" s="393"/>
      <c r="T26" s="393"/>
    </row>
    <row r="27" spans="1:20">
      <c r="A27" s="403" t="s">
        <v>270</v>
      </c>
      <c r="C27" s="375" t="s">
        <v>509</v>
      </c>
      <c r="F27" s="384"/>
      <c r="G27" s="384" t="s">
        <v>510</v>
      </c>
      <c r="J27" s="375" t="s">
        <v>422</v>
      </c>
      <c r="K27" s="414">
        <v>120</v>
      </c>
      <c r="L27" s="414">
        <v>25</v>
      </c>
      <c r="M27" s="414">
        <v>80</v>
      </c>
      <c r="N27" s="392">
        <v>4</v>
      </c>
      <c r="O27" s="392">
        <v>22</v>
      </c>
      <c r="P27" s="392">
        <f>O27*5*0.66</f>
        <v>72.600000000000009</v>
      </c>
      <c r="Q27" s="393"/>
      <c r="R27" s="393"/>
      <c r="S27" s="393"/>
      <c r="T27" s="393"/>
    </row>
    <row r="28" spans="1:20" ht="18.75">
      <c r="A28" s="441" t="s">
        <v>414</v>
      </c>
      <c r="B28" s="394" t="s">
        <v>400</v>
      </c>
      <c r="C28" s="394" t="str">
        <f>C8</f>
        <v>K25</v>
      </c>
      <c r="D28" s="394" t="s">
        <v>420</v>
      </c>
      <c r="E28" s="394" t="str">
        <f>E8</f>
        <v>K50</v>
      </c>
      <c r="F28" s="394" t="s">
        <v>404</v>
      </c>
      <c r="G28" s="395" t="str">
        <f>G18</f>
        <v>NPK 21-3-10</v>
      </c>
      <c r="H28" s="395" t="str">
        <f>H18</f>
        <v>NK 22-12</v>
      </c>
      <c r="I28" s="395" t="str">
        <f>I8</f>
        <v>xx</v>
      </c>
      <c r="J28" s="379"/>
      <c r="K28" s="415" t="s">
        <v>176</v>
      </c>
      <c r="L28" s="415" t="s">
        <v>407</v>
      </c>
      <c r="M28" s="415" t="s">
        <v>408</v>
      </c>
      <c r="N28" s="392">
        <v>5</v>
      </c>
      <c r="O28" s="392">
        <v>22</v>
      </c>
      <c r="P28" s="392">
        <f>O28*5*0.66</f>
        <v>72.600000000000009</v>
      </c>
      <c r="Q28" s="392"/>
      <c r="R28" s="393"/>
      <c r="S28" s="393"/>
      <c r="T28" s="393"/>
    </row>
    <row r="29" spans="1:20">
      <c r="A29" s="383" t="s">
        <v>233</v>
      </c>
      <c r="B29" s="396"/>
      <c r="C29" s="396"/>
      <c r="D29" s="396"/>
      <c r="E29" s="396"/>
      <c r="F29" s="396"/>
      <c r="G29" s="396"/>
      <c r="H29" s="396"/>
      <c r="I29" s="396"/>
      <c r="J29" s="383"/>
      <c r="K29" s="396"/>
      <c r="L29" s="396"/>
      <c r="M29" s="396"/>
      <c r="N29" s="393"/>
      <c r="O29" s="393"/>
      <c r="P29" s="393"/>
      <c r="Q29" s="393"/>
      <c r="R29" s="393"/>
      <c r="S29" s="393"/>
      <c r="T29" s="393"/>
    </row>
    <row r="30" spans="1:20">
      <c r="A30" s="375">
        <v>1</v>
      </c>
      <c r="B30" s="397"/>
      <c r="C30" s="397"/>
      <c r="D30" s="397">
        <v>440</v>
      </c>
      <c r="E30" s="397">
        <v>160</v>
      </c>
      <c r="F30" s="397"/>
      <c r="G30" s="397"/>
      <c r="H30" s="397"/>
      <c r="I30" s="397"/>
      <c r="K30" s="402">
        <f>B30*$O$10+C30*$O$11+D30*$O$12+E30*$O$13+F30*$O$14+G30*$O$15+H30*$O$16+I30*$O$17</f>
        <v>118.80000000000001</v>
      </c>
      <c r="L30" s="402">
        <f>B30*$P$10+C30*$P$11+D30*$P$12+E30*$P$13+F30*$P$14+G30*$P$15+H30*$P$16+I30*$P$17</f>
        <v>0</v>
      </c>
      <c r="M30" s="402">
        <f>B30*$Q$10+C30*$Q$11+D30*$Q$12+E30*$Q$13+F30*$Q$14+G30*$Q$15+H30*$Q$16+I30*$Q$17</f>
        <v>80</v>
      </c>
      <c r="N30" s="392" t="s">
        <v>454</v>
      </c>
      <c r="O30" s="393"/>
      <c r="P30" s="393"/>
      <c r="Q30" s="393"/>
      <c r="R30" s="393"/>
      <c r="S30" s="393"/>
      <c r="T30" s="393"/>
    </row>
    <row r="31" spans="1:20">
      <c r="A31" s="375">
        <v>2</v>
      </c>
      <c r="B31" s="397"/>
      <c r="C31" s="397"/>
      <c r="D31" s="397">
        <v>440</v>
      </c>
      <c r="E31" s="397">
        <v>160</v>
      </c>
      <c r="F31" s="397"/>
      <c r="G31" s="397"/>
      <c r="H31" s="397"/>
      <c r="I31" s="397"/>
      <c r="K31" s="402">
        <f t="shared" ref="K31:K34" si="7">B31*$O$10+C31*$O$11+D31*$O$12+E31*$O$13+F31*$O$14+G31*$O$15+H31*$O$16+I31*$O$17</f>
        <v>118.80000000000001</v>
      </c>
      <c r="L31" s="402">
        <f t="shared" ref="L31:L34" si="8">B31*$P$10+C31*$P$11+D31*$P$12+E31*$P$13+F31*$P$14+G31*$P$15+H31*$P$16+I31*$P$17</f>
        <v>0</v>
      </c>
      <c r="M31" s="402">
        <f t="shared" ref="M31:M34" si="9">B31*$Q$10+C31*$Q$11+D31*$Q$12+E31*$Q$13+F31*$Q$14+G31*$Q$15+H31*$Q$16+I31*$Q$17</f>
        <v>80</v>
      </c>
      <c r="N31" s="392"/>
      <c r="O31" s="393"/>
      <c r="P31" s="393"/>
      <c r="Q31" s="393"/>
      <c r="R31" s="393"/>
      <c r="S31" s="393"/>
      <c r="T31" s="393"/>
    </row>
    <row r="32" spans="1:20">
      <c r="A32" s="375">
        <v>3</v>
      </c>
      <c r="B32" s="397"/>
      <c r="C32" s="397"/>
      <c r="D32" s="397">
        <v>440</v>
      </c>
      <c r="E32" s="397">
        <v>160</v>
      </c>
      <c r="F32" s="397"/>
      <c r="G32" s="397"/>
      <c r="H32" s="397"/>
      <c r="I32" s="397"/>
      <c r="K32" s="402">
        <f t="shared" si="7"/>
        <v>118.80000000000001</v>
      </c>
      <c r="L32" s="402">
        <f t="shared" si="8"/>
        <v>0</v>
      </c>
      <c r="M32" s="402">
        <f t="shared" si="9"/>
        <v>80</v>
      </c>
      <c r="N32" s="392"/>
      <c r="O32" s="393"/>
      <c r="P32" s="393"/>
      <c r="Q32" s="393"/>
      <c r="R32" s="393"/>
      <c r="S32" s="393"/>
      <c r="T32" s="393"/>
    </row>
    <row r="33" spans="1:20">
      <c r="A33" s="375">
        <v>4</v>
      </c>
      <c r="B33" s="400"/>
      <c r="C33" s="397"/>
      <c r="D33" s="400">
        <v>440</v>
      </c>
      <c r="E33" s="400">
        <v>160</v>
      </c>
      <c r="F33" s="398">
        <v>5500</v>
      </c>
      <c r="G33" s="397"/>
      <c r="H33" s="397"/>
      <c r="I33" s="397"/>
      <c r="K33" s="402">
        <f t="shared" si="7"/>
        <v>118.80000000000001</v>
      </c>
      <c r="L33" s="402">
        <f t="shared" si="8"/>
        <v>36.85</v>
      </c>
      <c r="M33" s="402">
        <f t="shared" si="9"/>
        <v>84.4</v>
      </c>
      <c r="N33" s="392"/>
      <c r="O33" s="393"/>
      <c r="P33" s="393"/>
      <c r="Q33" s="393"/>
      <c r="R33" s="393"/>
      <c r="S33" s="393"/>
      <c r="T33" s="393"/>
    </row>
    <row r="34" spans="1:20" ht="16.5" thickBot="1">
      <c r="A34" s="375">
        <v>5</v>
      </c>
      <c r="B34" s="452"/>
      <c r="C34" s="443"/>
      <c r="D34" s="443">
        <v>440</v>
      </c>
      <c r="E34" s="452">
        <v>160</v>
      </c>
      <c r="F34" s="444">
        <v>5500</v>
      </c>
      <c r="G34" s="443"/>
      <c r="H34" s="443"/>
      <c r="I34" s="443"/>
      <c r="K34" s="402">
        <f t="shared" si="7"/>
        <v>118.80000000000001</v>
      </c>
      <c r="L34" s="402">
        <f t="shared" si="8"/>
        <v>36.85</v>
      </c>
      <c r="M34" s="402">
        <f t="shared" si="9"/>
        <v>84.4</v>
      </c>
      <c r="N34" s="392"/>
      <c r="O34" s="393"/>
      <c r="P34" s="393"/>
      <c r="Q34" s="393"/>
      <c r="R34" s="393"/>
      <c r="S34" s="393"/>
      <c r="T34" s="393"/>
    </row>
    <row r="35" spans="1:20">
      <c r="A35" s="446" t="s">
        <v>470</v>
      </c>
      <c r="B35" s="445"/>
      <c r="C35" s="445"/>
      <c r="D35" s="453" t="s">
        <v>475</v>
      </c>
      <c r="E35" s="453" t="s">
        <v>468</v>
      </c>
      <c r="F35" s="453" t="s">
        <v>474</v>
      </c>
      <c r="G35" s="447"/>
      <c r="H35" s="445"/>
      <c r="I35" s="448"/>
      <c r="J35" s="380"/>
      <c r="K35" s="381"/>
      <c r="L35" s="381"/>
      <c r="M35" s="381"/>
      <c r="N35" s="392"/>
      <c r="O35" s="393"/>
      <c r="P35" s="393"/>
      <c r="Q35" s="393"/>
      <c r="R35" s="393"/>
      <c r="S35" s="393"/>
      <c r="T35" s="393"/>
    </row>
    <row r="36" spans="1:20" ht="16.5" thickBot="1">
      <c r="A36" s="449"/>
      <c r="B36" s="450"/>
      <c r="C36" s="450"/>
      <c r="D36" s="454" t="s">
        <v>476</v>
      </c>
      <c r="E36" s="450"/>
      <c r="F36" s="450"/>
      <c r="G36" s="454" t="s">
        <v>465</v>
      </c>
      <c r="H36" s="450"/>
      <c r="I36" s="451"/>
      <c r="J36" s="380"/>
      <c r="K36" s="380"/>
      <c r="L36" s="380"/>
      <c r="M36" s="380"/>
      <c r="N36" s="393"/>
      <c r="O36" s="393"/>
      <c r="P36" s="393"/>
      <c r="Q36" s="393"/>
      <c r="R36" s="393"/>
      <c r="S36" s="393"/>
      <c r="T36" s="393"/>
    </row>
    <row r="37" spans="1:20">
      <c r="A37" s="403" t="s">
        <v>436</v>
      </c>
      <c r="B37" s="375" t="s">
        <v>466</v>
      </c>
      <c r="F37" s="384"/>
      <c r="J37" s="375" t="s">
        <v>422</v>
      </c>
      <c r="K37" s="414">
        <v>180</v>
      </c>
      <c r="L37" s="414">
        <v>10</v>
      </c>
      <c r="M37" s="414">
        <v>45</v>
      </c>
      <c r="N37" s="393"/>
      <c r="O37" s="393"/>
      <c r="P37" s="393"/>
      <c r="Q37" s="393"/>
      <c r="R37" s="393"/>
      <c r="S37" s="393"/>
      <c r="T37" s="393"/>
    </row>
    <row r="38" spans="1:20" ht="18.75">
      <c r="A38" s="441" t="s">
        <v>415</v>
      </c>
      <c r="B38" s="394" t="s">
        <v>400</v>
      </c>
      <c r="C38" s="394" t="s">
        <v>401</v>
      </c>
      <c r="D38" s="394" t="s">
        <v>420</v>
      </c>
      <c r="E38" s="394" t="str">
        <f>E8</f>
        <v>K50</v>
      </c>
      <c r="F38" s="394" t="s">
        <v>404</v>
      </c>
      <c r="G38" s="395" t="str">
        <f>G28</f>
        <v>NPK 21-3-10</v>
      </c>
      <c r="H38" s="395" t="str">
        <f>H28</f>
        <v>NK 22-12</v>
      </c>
      <c r="I38" s="395" t="str">
        <f>I28</f>
        <v>xx</v>
      </c>
      <c r="J38" s="379"/>
      <c r="K38" s="415" t="s">
        <v>176</v>
      </c>
      <c r="L38" s="415" t="s">
        <v>407</v>
      </c>
      <c r="M38" s="415" t="s">
        <v>408</v>
      </c>
      <c r="N38" s="392"/>
      <c r="O38" s="392"/>
      <c r="P38" s="392"/>
      <c r="Q38" s="392"/>
      <c r="R38" s="393"/>
      <c r="S38" s="393"/>
      <c r="T38" s="393"/>
    </row>
    <row r="39" spans="1:20">
      <c r="A39" s="383" t="s">
        <v>233</v>
      </c>
      <c r="B39" s="396"/>
      <c r="C39" s="396"/>
      <c r="D39" s="396"/>
      <c r="E39" s="396"/>
      <c r="F39" s="396"/>
      <c r="G39" s="396"/>
      <c r="H39" s="396"/>
      <c r="I39" s="396"/>
      <c r="J39" s="383"/>
      <c r="K39" s="396"/>
      <c r="L39" s="396"/>
      <c r="M39" s="396"/>
      <c r="N39" s="393"/>
      <c r="O39" s="393"/>
      <c r="P39" s="393"/>
      <c r="Q39" s="393"/>
      <c r="R39" s="393"/>
      <c r="S39" s="393"/>
      <c r="T39" s="393"/>
    </row>
    <row r="40" spans="1:20">
      <c r="A40" s="375">
        <v>1</v>
      </c>
      <c r="B40" s="397"/>
      <c r="C40" s="397"/>
      <c r="D40" s="397">
        <v>320</v>
      </c>
      <c r="E40" s="397"/>
      <c r="F40" s="397"/>
      <c r="G40" s="397">
        <v>340</v>
      </c>
      <c r="H40" s="397">
        <v>100</v>
      </c>
      <c r="I40" s="397"/>
      <c r="K40" s="402">
        <f>B40*$O$10+C40*$O$11+D40*$O$12+E40*$O$13+F40*$O$14+G40*$O$15+H40*$O$16+I40*$O$17</f>
        <v>179.8</v>
      </c>
      <c r="L40" s="402">
        <f>B40*$P$10+C40*$P$11+D40*$P$12+E40*$P$13+F40*$P$14+G40*$P$15+H40*$P$16+I40*$P$17</f>
        <v>10.199999999999999</v>
      </c>
      <c r="M40" s="402">
        <f>B40*$Q$10+C40*$Q$11+D40*$Q$12+E40*$Q$13+F40*$Q$14+G40*$Q$15+H40*$Q$16+I40*$Q$17</f>
        <v>46</v>
      </c>
      <c r="N40" s="392"/>
      <c r="O40" s="393"/>
      <c r="P40" s="393"/>
      <c r="Q40" s="393"/>
      <c r="R40" s="393"/>
      <c r="S40" s="393"/>
      <c r="T40" s="393"/>
    </row>
    <row r="41" spans="1:20">
      <c r="A41" s="375">
        <v>2</v>
      </c>
      <c r="B41" s="397"/>
      <c r="C41" s="397"/>
      <c r="D41" s="397">
        <v>360</v>
      </c>
      <c r="E41" s="397"/>
      <c r="F41" s="397"/>
      <c r="G41" s="397"/>
      <c r="H41" s="397">
        <v>380</v>
      </c>
      <c r="I41" s="397"/>
      <c r="K41" s="402">
        <f t="shared" ref="K41:K44" si="10">B41*$O$10+C41*$O$11+D41*$O$12+E41*$O$13+F41*$O$14+G41*$O$15+H41*$O$16+I41*$O$17</f>
        <v>180.8</v>
      </c>
      <c r="L41" s="402">
        <f t="shared" ref="L41:L44" si="11">B41*$P$10+C41*$P$11+D41*$P$12+E41*$P$13+F41*$P$14+G41*$P$15+H41*$P$16+I41*$P$17</f>
        <v>0</v>
      </c>
      <c r="M41" s="402">
        <f t="shared" ref="M41:M44" si="12">B41*$Q$10+C41*$Q$11+D41*$Q$12+E41*$Q$13+F41*$Q$14+G41*$Q$15+H41*$Q$16+I41*$Q$17</f>
        <v>45.6</v>
      </c>
      <c r="N41" s="392"/>
      <c r="O41" s="393"/>
      <c r="P41" s="393"/>
      <c r="Q41" s="393"/>
      <c r="R41" s="393"/>
      <c r="S41" s="393"/>
      <c r="T41" s="393"/>
    </row>
    <row r="42" spans="1:20">
      <c r="A42" s="375">
        <v>3</v>
      </c>
      <c r="B42" s="400"/>
      <c r="C42" s="400"/>
      <c r="D42" s="397">
        <v>360</v>
      </c>
      <c r="E42" s="400"/>
      <c r="F42" s="400"/>
      <c r="G42" s="397"/>
      <c r="H42" s="397">
        <v>380</v>
      </c>
      <c r="I42" s="397"/>
      <c r="K42" s="402">
        <f t="shared" si="10"/>
        <v>180.8</v>
      </c>
      <c r="L42" s="402">
        <f t="shared" si="11"/>
        <v>0</v>
      </c>
      <c r="M42" s="402">
        <f t="shared" si="12"/>
        <v>45.6</v>
      </c>
      <c r="N42" s="392"/>
      <c r="O42" s="393"/>
      <c r="P42" s="393"/>
      <c r="Q42" s="393"/>
      <c r="R42" s="393"/>
      <c r="S42" s="393"/>
      <c r="T42" s="393"/>
    </row>
    <row r="43" spans="1:20">
      <c r="A43" s="375">
        <v>4</v>
      </c>
      <c r="B43" s="400"/>
      <c r="C43" s="400"/>
      <c r="D43" s="397">
        <v>360</v>
      </c>
      <c r="E43" s="400"/>
      <c r="F43" s="400"/>
      <c r="G43" s="397"/>
      <c r="H43" s="397">
        <v>380</v>
      </c>
      <c r="I43" s="397"/>
      <c r="K43" s="402">
        <f t="shared" si="10"/>
        <v>180.8</v>
      </c>
      <c r="L43" s="402">
        <f t="shared" si="11"/>
        <v>0</v>
      </c>
      <c r="M43" s="402">
        <f t="shared" si="12"/>
        <v>45.6</v>
      </c>
      <c r="N43" s="392"/>
      <c r="O43" s="393"/>
      <c r="P43" s="393"/>
      <c r="Q43" s="393"/>
      <c r="R43" s="393"/>
      <c r="S43" s="393"/>
      <c r="T43" s="393"/>
    </row>
    <row r="44" spans="1:20" ht="16.5" thickBot="1">
      <c r="A44" s="375">
        <v>5</v>
      </c>
      <c r="B44" s="452"/>
      <c r="C44" s="452"/>
      <c r="D44" s="443">
        <v>360</v>
      </c>
      <c r="E44" s="452"/>
      <c r="F44" s="452"/>
      <c r="G44" s="443"/>
      <c r="H44" s="443">
        <v>380</v>
      </c>
      <c r="I44" s="443"/>
      <c r="K44" s="402">
        <f t="shared" si="10"/>
        <v>180.8</v>
      </c>
      <c r="L44" s="402">
        <f t="shared" si="11"/>
        <v>0</v>
      </c>
      <c r="M44" s="402">
        <f t="shared" si="12"/>
        <v>45.6</v>
      </c>
      <c r="N44" s="392"/>
      <c r="O44" s="393"/>
      <c r="P44" s="393"/>
      <c r="Q44" s="393"/>
      <c r="R44" s="393"/>
      <c r="S44" s="393"/>
      <c r="T44" s="393"/>
    </row>
    <row r="45" spans="1:20">
      <c r="A45" s="446" t="s">
        <v>470</v>
      </c>
      <c r="B45" s="453"/>
      <c r="C45" s="453"/>
      <c r="D45" s="453" t="s">
        <v>477</v>
      </c>
      <c r="E45" s="453"/>
      <c r="F45" s="453"/>
      <c r="G45" s="453" t="s">
        <v>469</v>
      </c>
      <c r="H45" s="453" t="s">
        <v>469</v>
      </c>
      <c r="I45" s="459"/>
      <c r="J45" s="442"/>
      <c r="K45" s="381"/>
      <c r="L45" s="381"/>
      <c r="M45" s="381"/>
      <c r="N45" s="392"/>
      <c r="O45" s="393"/>
      <c r="P45" s="393"/>
      <c r="Q45" s="393"/>
      <c r="R45" s="393"/>
      <c r="S45" s="393"/>
      <c r="T45" s="393"/>
    </row>
    <row r="46" spans="1:20" ht="16.5" thickBot="1">
      <c r="A46" s="460"/>
      <c r="B46" s="458"/>
      <c r="C46" s="458"/>
      <c r="D46" s="454" t="s">
        <v>478</v>
      </c>
      <c r="E46" s="458"/>
      <c r="F46" s="458"/>
      <c r="G46" s="458"/>
      <c r="H46" s="458"/>
      <c r="I46" s="461"/>
      <c r="J46" s="380"/>
      <c r="K46" s="380"/>
      <c r="L46" s="380"/>
      <c r="M46" s="380"/>
      <c r="N46" s="393"/>
      <c r="O46" s="393"/>
      <c r="P46" s="393"/>
      <c r="Q46" s="393"/>
      <c r="R46" s="393"/>
      <c r="S46" s="393"/>
      <c r="T46" s="393"/>
    </row>
    <row r="47" spans="1:20">
      <c r="A47" s="403" t="s">
        <v>269</v>
      </c>
      <c r="C47" s="375" t="s">
        <v>462</v>
      </c>
      <c r="E47" s="384" t="s">
        <v>463</v>
      </c>
      <c r="G47" s="384" t="s">
        <v>467</v>
      </c>
      <c r="J47" s="375" t="s">
        <v>422</v>
      </c>
      <c r="K47" s="414">
        <v>200</v>
      </c>
      <c r="L47" s="414">
        <v>0</v>
      </c>
      <c r="M47" s="414">
        <v>235</v>
      </c>
      <c r="N47" s="393"/>
      <c r="O47" s="393"/>
      <c r="P47" s="393"/>
      <c r="Q47" s="393"/>
      <c r="R47" s="393"/>
      <c r="S47" s="393"/>
      <c r="T47" s="393"/>
    </row>
    <row r="48" spans="1:20" ht="18.75">
      <c r="A48" s="441" t="s">
        <v>416</v>
      </c>
      <c r="B48" s="394" t="s">
        <v>400</v>
      </c>
      <c r="C48" s="394" t="s">
        <v>401</v>
      </c>
      <c r="D48" s="394" t="s">
        <v>402</v>
      </c>
      <c r="E48" s="394" t="str">
        <f>E8</f>
        <v>K50</v>
      </c>
      <c r="F48" s="394" t="s">
        <v>404</v>
      </c>
      <c r="G48" s="395" t="str">
        <f>G38</f>
        <v>NPK 21-3-10</v>
      </c>
      <c r="H48" s="395" t="str">
        <f>H38</f>
        <v>NK 22-12</v>
      </c>
      <c r="I48" s="395" t="str">
        <f>I38</f>
        <v>xx</v>
      </c>
      <c r="J48" s="379"/>
      <c r="K48" s="415" t="s">
        <v>176</v>
      </c>
      <c r="L48" s="415" t="s">
        <v>407</v>
      </c>
      <c r="M48" s="415" t="s">
        <v>408</v>
      </c>
      <c r="N48" s="392"/>
      <c r="O48" s="392"/>
      <c r="P48" s="392"/>
      <c r="Q48" s="392"/>
      <c r="R48" s="393"/>
      <c r="S48" s="393"/>
      <c r="T48" s="393"/>
    </row>
    <row r="49" spans="1:20">
      <c r="A49" s="383" t="s">
        <v>233</v>
      </c>
      <c r="B49" s="396"/>
      <c r="C49" s="396"/>
      <c r="D49" s="396"/>
      <c r="E49" s="396"/>
      <c r="F49" s="396"/>
      <c r="G49" s="396"/>
      <c r="H49" s="396"/>
      <c r="I49" s="396"/>
      <c r="J49" s="383"/>
      <c r="K49" s="396"/>
      <c r="L49" s="396"/>
      <c r="M49" s="396"/>
      <c r="N49" s="393"/>
      <c r="O49" s="393"/>
      <c r="P49" s="393"/>
      <c r="Q49" s="393"/>
      <c r="R49" s="393"/>
      <c r="S49" s="393"/>
      <c r="T49" s="393"/>
    </row>
    <row r="50" spans="1:20">
      <c r="A50" s="375">
        <v>1</v>
      </c>
      <c r="B50" s="397">
        <v>1000</v>
      </c>
      <c r="C50" s="397">
        <v>220</v>
      </c>
      <c r="D50" s="397">
        <v>330</v>
      </c>
      <c r="E50" s="397"/>
      <c r="F50" s="397"/>
      <c r="G50" s="397"/>
      <c r="H50" s="397"/>
      <c r="I50" s="397"/>
      <c r="K50" s="402">
        <f>B50*$O$10+C50*$O$11+D50*$O$12+E50*$O$13+F50*$O$14+G50*$O$15+H50*$O$16+I50*$O$17</f>
        <v>199.10000000000002</v>
      </c>
      <c r="L50" s="402">
        <f>B50*$P$10+C50*$P$11+D50*$P$12+E50*$P$13+F50*$P$14+G50*$P$15+H50*$P$16+I50*$P$17</f>
        <v>50</v>
      </c>
      <c r="M50" s="402">
        <f>B50*$Q$10+C50*$Q$11+D50*$Q$12+E50*$Q$13+F50*$Q$14+G50*$Q$15+H50*$Q$16+I50*$Q$17</f>
        <v>235</v>
      </c>
      <c r="N50" s="392"/>
      <c r="O50" s="393"/>
      <c r="P50" s="393"/>
      <c r="Q50" s="393"/>
      <c r="R50" s="393"/>
      <c r="S50" s="393"/>
      <c r="T50" s="393"/>
    </row>
    <row r="51" spans="1:20">
      <c r="A51" s="375">
        <v>2</v>
      </c>
      <c r="B51" s="397"/>
      <c r="C51" s="397">
        <v>930</v>
      </c>
      <c r="D51" s="397">
        <v>750</v>
      </c>
      <c r="E51" s="397"/>
      <c r="F51" s="397"/>
      <c r="G51" s="397"/>
      <c r="H51" s="397"/>
      <c r="I51" s="397"/>
      <c r="K51" s="402">
        <f t="shared" ref="K51:K54" si="13">B51*$O$10+C51*$O$11+D51*$O$12+E51*$O$13+F51*$O$14+G51*$O$15+H51*$O$16+I51*$O$17</f>
        <v>202.5</v>
      </c>
      <c r="L51" s="402">
        <f t="shared" ref="L51:L54" si="14">B51*$P$10+C51*$P$11+D51*$P$12+E51*$P$13+F51*$P$14+G51*$P$15+H51*$P$16+I51*$P$17</f>
        <v>0</v>
      </c>
      <c r="M51" s="402">
        <f t="shared" ref="M51:M54" si="15">B51*$Q$10+C51*$Q$11+D51*$Q$12+E51*$Q$13+F51*$Q$14+G51*$Q$15+H51*$Q$16+I51*$Q$17</f>
        <v>232.5</v>
      </c>
      <c r="N51" s="392"/>
      <c r="O51" s="393"/>
      <c r="P51" s="393"/>
      <c r="Q51" s="393"/>
      <c r="R51" s="393"/>
      <c r="S51" s="393"/>
      <c r="T51" s="393"/>
    </row>
    <row r="52" spans="1:20">
      <c r="A52" s="375">
        <v>3</v>
      </c>
      <c r="B52" s="400"/>
      <c r="C52" s="397">
        <v>930</v>
      </c>
      <c r="D52" s="397">
        <v>750</v>
      </c>
      <c r="E52" s="400"/>
      <c r="F52" s="400"/>
      <c r="G52" s="397"/>
      <c r="H52" s="397"/>
      <c r="I52" s="397"/>
      <c r="K52" s="402">
        <f t="shared" si="13"/>
        <v>202.5</v>
      </c>
      <c r="L52" s="402">
        <f t="shared" si="14"/>
        <v>0</v>
      </c>
      <c r="M52" s="402">
        <f t="shared" si="15"/>
        <v>232.5</v>
      </c>
      <c r="N52" s="392"/>
      <c r="O52" s="393"/>
      <c r="P52" s="393"/>
      <c r="Q52" s="393"/>
      <c r="R52" s="393"/>
      <c r="S52" s="393"/>
      <c r="T52" s="393"/>
    </row>
    <row r="53" spans="1:20">
      <c r="A53" s="375">
        <v>4</v>
      </c>
      <c r="B53" s="400"/>
      <c r="C53" s="397">
        <v>930</v>
      </c>
      <c r="D53" s="397">
        <v>750</v>
      </c>
      <c r="E53" s="400"/>
      <c r="F53" s="400"/>
      <c r="G53" s="397"/>
      <c r="H53" s="397"/>
      <c r="I53" s="397"/>
      <c r="K53" s="402">
        <f t="shared" si="13"/>
        <v>202.5</v>
      </c>
      <c r="L53" s="402">
        <f t="shared" si="14"/>
        <v>0</v>
      </c>
      <c r="M53" s="402">
        <f t="shared" si="15"/>
        <v>232.5</v>
      </c>
      <c r="N53" s="392"/>
      <c r="O53" s="393"/>
      <c r="P53" s="393"/>
      <c r="Q53" s="393"/>
      <c r="R53" s="393"/>
      <c r="S53" s="393"/>
      <c r="T53" s="393"/>
    </row>
    <row r="54" spans="1:20" ht="16.5" thickBot="1">
      <c r="A54" s="375">
        <v>5</v>
      </c>
      <c r="B54" s="452"/>
      <c r="C54" s="443">
        <v>930</v>
      </c>
      <c r="D54" s="443">
        <v>750</v>
      </c>
      <c r="E54" s="452"/>
      <c r="F54" s="452"/>
      <c r="G54" s="443"/>
      <c r="H54" s="443"/>
      <c r="I54" s="443"/>
      <c r="K54" s="402">
        <f t="shared" si="13"/>
        <v>202.5</v>
      </c>
      <c r="L54" s="402">
        <f t="shared" si="14"/>
        <v>0</v>
      </c>
      <c r="M54" s="402">
        <f t="shared" si="15"/>
        <v>232.5</v>
      </c>
      <c r="N54" s="392"/>
      <c r="O54" s="393"/>
      <c r="P54" s="393"/>
      <c r="Q54" s="393"/>
      <c r="R54" s="393"/>
      <c r="S54" s="393"/>
      <c r="T54" s="393"/>
    </row>
    <row r="55" spans="1:20">
      <c r="A55" s="446" t="s">
        <v>470</v>
      </c>
      <c r="B55" s="453" t="s">
        <v>472</v>
      </c>
      <c r="C55" s="453" t="s">
        <v>471</v>
      </c>
      <c r="D55" s="447" t="s">
        <v>479</v>
      </c>
      <c r="E55" s="445"/>
      <c r="F55" s="445"/>
      <c r="G55" s="445"/>
      <c r="H55" s="445"/>
      <c r="I55" s="448"/>
      <c r="J55" s="380"/>
      <c r="K55" s="381"/>
      <c r="L55" s="381"/>
      <c r="M55" s="381"/>
      <c r="N55" s="392"/>
      <c r="O55" s="393"/>
      <c r="P55" s="393"/>
      <c r="Q55" s="393"/>
      <c r="R55" s="393"/>
      <c r="S55" s="393"/>
      <c r="T55" s="393"/>
    </row>
    <row r="56" spans="1:20" ht="16.5" thickBot="1">
      <c r="A56" s="455"/>
      <c r="B56" s="456"/>
      <c r="C56" s="456"/>
      <c r="D56" s="454" t="s">
        <v>473</v>
      </c>
      <c r="E56" s="456"/>
      <c r="F56" s="456"/>
      <c r="G56" s="456"/>
      <c r="H56" s="456"/>
      <c r="I56" s="457"/>
      <c r="J56" s="380"/>
      <c r="K56" s="381"/>
      <c r="L56" s="381"/>
      <c r="M56" s="381"/>
      <c r="N56" s="392"/>
      <c r="O56" s="393"/>
      <c r="P56" s="393"/>
      <c r="Q56" s="393"/>
      <c r="R56" s="393"/>
      <c r="S56" s="393"/>
      <c r="T56" s="393"/>
    </row>
    <row r="57" spans="1:20">
      <c r="A57" s="425"/>
      <c r="B57" s="425"/>
      <c r="C57" s="425"/>
      <c r="D57" s="425"/>
      <c r="E57" s="425"/>
      <c r="F57" s="425"/>
      <c r="G57" s="425"/>
      <c r="H57" s="425"/>
      <c r="I57" s="425"/>
      <c r="J57" s="426"/>
      <c r="K57" s="426"/>
      <c r="L57" s="380"/>
      <c r="M57" s="380"/>
      <c r="N57" s="393"/>
      <c r="O57" s="393"/>
      <c r="P57" s="393"/>
      <c r="Q57" s="393"/>
      <c r="R57" s="393"/>
      <c r="S57" s="393"/>
      <c r="T57" s="393"/>
    </row>
    <row r="58" spans="1:20">
      <c r="A58" s="403" t="s">
        <v>443</v>
      </c>
      <c r="D58" s="401" t="s">
        <v>444</v>
      </c>
      <c r="E58" s="394" t="s">
        <v>445</v>
      </c>
      <c r="F58" s="423">
        <v>12</v>
      </c>
      <c r="G58" s="395" t="s">
        <v>446</v>
      </c>
      <c r="H58" s="424">
        <v>12</v>
      </c>
      <c r="I58" s="395" t="s">
        <v>447</v>
      </c>
      <c r="J58" s="394">
        <f>F58*H58</f>
        <v>144</v>
      </c>
      <c r="K58" s="426"/>
      <c r="L58" s="380"/>
      <c r="M58" s="380"/>
      <c r="N58" s="393"/>
      <c r="O58" s="393"/>
      <c r="P58" s="393"/>
      <c r="Q58" s="393"/>
      <c r="R58" s="393"/>
      <c r="S58" s="393"/>
      <c r="T58" s="393"/>
    </row>
    <row r="59" spans="1:20">
      <c r="J59" s="380"/>
      <c r="K59" s="426"/>
      <c r="L59" s="380"/>
      <c r="M59" s="380"/>
      <c r="N59" s="393"/>
      <c r="O59" s="393"/>
      <c r="P59" s="393"/>
      <c r="Q59" s="393"/>
      <c r="R59" s="393"/>
      <c r="S59" s="393"/>
      <c r="T59" s="393"/>
    </row>
    <row r="60" spans="1:20">
      <c r="A60" s="403" t="s">
        <v>269</v>
      </c>
      <c r="F60" s="384"/>
      <c r="K60" s="425"/>
      <c r="N60" s="393"/>
      <c r="O60" s="393"/>
      <c r="P60" s="393"/>
      <c r="Q60" s="393"/>
      <c r="R60" s="393"/>
      <c r="S60" s="393"/>
      <c r="T60" s="393"/>
    </row>
    <row r="61" spans="1:20">
      <c r="A61" s="378" t="s">
        <v>412</v>
      </c>
      <c r="B61" s="394" t="str">
        <f>B8</f>
        <v>NPK 11-5-18</v>
      </c>
      <c r="C61" s="394" t="str">
        <f t="shared" ref="C61:I61" si="16">C8</f>
        <v>K25</v>
      </c>
      <c r="D61" s="394" t="str">
        <f t="shared" si="16"/>
        <v>N27*</v>
      </c>
      <c r="E61" s="394" t="str">
        <f t="shared" si="16"/>
        <v>K50</v>
      </c>
      <c r="F61" s="394" t="str">
        <f t="shared" si="16"/>
        <v>Phosforkalk</v>
      </c>
      <c r="G61" s="394" t="str">
        <f t="shared" si="16"/>
        <v>NPK 21-3-10</v>
      </c>
      <c r="H61" s="394" t="str">
        <f t="shared" si="16"/>
        <v>NK 22-12</v>
      </c>
      <c r="I61" s="394" t="str">
        <f t="shared" si="16"/>
        <v>xx</v>
      </c>
      <c r="K61" s="425"/>
    </row>
    <row r="62" spans="1:20">
      <c r="A62" s="383" t="s">
        <v>233</v>
      </c>
      <c r="B62" s="396"/>
      <c r="C62" s="396"/>
      <c r="D62" s="396"/>
      <c r="E62" s="396"/>
      <c r="F62" s="396"/>
      <c r="G62" s="396"/>
      <c r="H62" s="396"/>
      <c r="I62" s="396"/>
      <c r="K62" s="425"/>
    </row>
    <row r="63" spans="1:20">
      <c r="A63" s="375">
        <v>1</v>
      </c>
      <c r="B63" s="427">
        <f>B10/10000*$J$58</f>
        <v>14.4</v>
      </c>
      <c r="C63" s="427">
        <f t="shared" ref="C63:I63" si="17">C10/10000*$J$58</f>
        <v>3.1679999999999997</v>
      </c>
      <c r="D63" s="427">
        <f t="shared" si="17"/>
        <v>4.8960000000000008</v>
      </c>
      <c r="E63" s="427">
        <f t="shared" si="17"/>
        <v>0</v>
      </c>
      <c r="F63" s="427">
        <f t="shared" si="17"/>
        <v>0</v>
      </c>
      <c r="G63" s="427">
        <f t="shared" si="17"/>
        <v>0</v>
      </c>
      <c r="H63" s="427">
        <f t="shared" si="17"/>
        <v>0</v>
      </c>
      <c r="I63" s="427">
        <f t="shared" si="17"/>
        <v>0</v>
      </c>
      <c r="K63" s="425"/>
    </row>
    <row r="64" spans="1:20">
      <c r="A64" s="375">
        <v>2</v>
      </c>
      <c r="B64" s="427">
        <f t="shared" ref="B64:I67" si="18">B11/10000*$J$58</f>
        <v>0</v>
      </c>
      <c r="C64" s="427">
        <f t="shared" si="18"/>
        <v>12.959999999999999</v>
      </c>
      <c r="D64" s="427">
        <f t="shared" si="18"/>
        <v>12.959999999999999</v>
      </c>
      <c r="E64" s="427">
        <f t="shared" si="18"/>
        <v>0</v>
      </c>
      <c r="F64" s="427">
        <f t="shared" si="18"/>
        <v>237.6</v>
      </c>
      <c r="G64" s="427">
        <f t="shared" si="18"/>
        <v>0</v>
      </c>
      <c r="H64" s="427">
        <f t="shared" si="18"/>
        <v>0</v>
      </c>
      <c r="I64" s="427">
        <f t="shared" si="18"/>
        <v>0</v>
      </c>
      <c r="K64" s="425"/>
    </row>
    <row r="65" spans="1:11">
      <c r="A65" s="375">
        <v>3</v>
      </c>
      <c r="B65" s="427">
        <f t="shared" si="18"/>
        <v>0</v>
      </c>
      <c r="C65" s="427">
        <f t="shared" si="18"/>
        <v>12.959999999999999</v>
      </c>
      <c r="D65" s="427">
        <f t="shared" si="18"/>
        <v>12.959999999999999</v>
      </c>
      <c r="E65" s="427">
        <f t="shared" si="18"/>
        <v>0</v>
      </c>
      <c r="F65" s="427">
        <f t="shared" si="18"/>
        <v>237.6</v>
      </c>
      <c r="G65" s="427">
        <f t="shared" si="18"/>
        <v>0</v>
      </c>
      <c r="H65" s="427">
        <f t="shared" si="18"/>
        <v>0</v>
      </c>
      <c r="I65" s="427">
        <f t="shared" si="18"/>
        <v>0</v>
      </c>
      <c r="K65" s="425"/>
    </row>
    <row r="66" spans="1:11">
      <c r="A66" s="375">
        <v>4</v>
      </c>
      <c r="B66" s="427">
        <f t="shared" si="18"/>
        <v>0</v>
      </c>
      <c r="C66" s="427">
        <f t="shared" si="18"/>
        <v>12.959999999999999</v>
      </c>
      <c r="D66" s="427">
        <f t="shared" si="18"/>
        <v>12.959999999999999</v>
      </c>
      <c r="E66" s="427">
        <f t="shared" si="18"/>
        <v>0</v>
      </c>
      <c r="F66" s="427">
        <f t="shared" si="18"/>
        <v>158.4</v>
      </c>
      <c r="G66" s="427">
        <f t="shared" si="18"/>
        <v>0</v>
      </c>
      <c r="H66" s="427">
        <f t="shared" si="18"/>
        <v>0</v>
      </c>
      <c r="I66" s="427">
        <f t="shared" si="18"/>
        <v>0</v>
      </c>
      <c r="K66" s="425"/>
    </row>
    <row r="67" spans="1:11">
      <c r="A67" s="375">
        <v>5</v>
      </c>
      <c r="B67" s="427">
        <f t="shared" si="18"/>
        <v>0</v>
      </c>
      <c r="C67" s="427">
        <f t="shared" si="18"/>
        <v>12.959999999999999</v>
      </c>
      <c r="D67" s="427">
        <f t="shared" si="18"/>
        <v>12.959999999999999</v>
      </c>
      <c r="E67" s="427">
        <f t="shared" si="18"/>
        <v>0</v>
      </c>
      <c r="F67" s="427">
        <f t="shared" si="18"/>
        <v>158.4</v>
      </c>
      <c r="G67" s="427">
        <f t="shared" si="18"/>
        <v>0</v>
      </c>
      <c r="H67" s="427">
        <f t="shared" si="18"/>
        <v>0</v>
      </c>
      <c r="I67" s="427">
        <f t="shared" si="18"/>
        <v>0</v>
      </c>
      <c r="K67" s="425"/>
    </row>
    <row r="68" spans="1:11">
      <c r="A68" s="384"/>
      <c r="B68" s="390"/>
      <c r="C68" s="390"/>
      <c r="D68" s="390"/>
      <c r="E68" s="390"/>
      <c r="F68" s="390"/>
      <c r="G68" s="390"/>
      <c r="H68" s="390"/>
      <c r="I68" s="390"/>
      <c r="K68" s="425"/>
    </row>
    <row r="69" spans="1:11">
      <c r="K69" s="425"/>
    </row>
    <row r="70" spans="1:11">
      <c r="A70" s="403" t="s">
        <v>435</v>
      </c>
      <c r="F70" s="384"/>
      <c r="K70" s="425"/>
    </row>
    <row r="71" spans="1:11">
      <c r="A71" s="378" t="s">
        <v>413</v>
      </c>
      <c r="B71" s="394" t="str">
        <f>B18</f>
        <v>NPK 11-5-18</v>
      </c>
      <c r="C71" s="394" t="str">
        <f t="shared" ref="C71:I71" si="19">C18</f>
        <v>K25</v>
      </c>
      <c r="D71" s="394" t="str">
        <f t="shared" si="19"/>
        <v>N27*</v>
      </c>
      <c r="E71" s="394" t="str">
        <f t="shared" si="19"/>
        <v>K50</v>
      </c>
      <c r="F71" s="394" t="str">
        <f t="shared" si="19"/>
        <v>Phosforkalk</v>
      </c>
      <c r="G71" s="394" t="str">
        <f t="shared" si="19"/>
        <v>NPK 21-3-10</v>
      </c>
      <c r="H71" s="394" t="str">
        <f t="shared" si="19"/>
        <v>NK 22-12</v>
      </c>
      <c r="I71" s="394" t="str">
        <f t="shared" si="19"/>
        <v>xx</v>
      </c>
      <c r="K71" s="425"/>
    </row>
    <row r="72" spans="1:11">
      <c r="A72" s="383" t="s">
        <v>233</v>
      </c>
      <c r="B72" s="396"/>
      <c r="C72" s="396"/>
      <c r="D72" s="396"/>
      <c r="E72" s="396"/>
      <c r="F72" s="396"/>
      <c r="G72" s="396"/>
      <c r="H72" s="396"/>
      <c r="I72" s="396"/>
      <c r="K72" s="425"/>
    </row>
    <row r="73" spans="1:11">
      <c r="A73" s="375">
        <v>1</v>
      </c>
      <c r="B73" s="427">
        <f>B20/10000*$J$58</f>
        <v>0</v>
      </c>
      <c r="C73" s="427">
        <f t="shared" ref="C73:I73" si="20">C20/10000*$J$58</f>
        <v>0</v>
      </c>
      <c r="D73" s="427">
        <f t="shared" si="20"/>
        <v>4.6080000000000005</v>
      </c>
      <c r="E73" s="427">
        <f t="shared" si="20"/>
        <v>0</v>
      </c>
      <c r="F73" s="427">
        <f t="shared" si="20"/>
        <v>0</v>
      </c>
      <c r="G73" s="427">
        <f t="shared" si="20"/>
        <v>4.8960000000000008</v>
      </c>
      <c r="H73" s="427">
        <f t="shared" si="20"/>
        <v>1.44</v>
      </c>
      <c r="I73" s="427">
        <f t="shared" si="20"/>
        <v>0</v>
      </c>
      <c r="K73" s="425"/>
    </row>
    <row r="74" spans="1:11">
      <c r="A74" s="375">
        <v>2</v>
      </c>
      <c r="B74" s="427">
        <f t="shared" ref="B74:I77" si="21">B21/10000*$J$58</f>
        <v>0</v>
      </c>
      <c r="C74" s="427">
        <f t="shared" si="21"/>
        <v>0</v>
      </c>
      <c r="D74" s="427">
        <f t="shared" si="21"/>
        <v>5.1839999999999993</v>
      </c>
      <c r="E74" s="427">
        <f t="shared" si="21"/>
        <v>0</v>
      </c>
      <c r="F74" s="427">
        <f t="shared" si="21"/>
        <v>0</v>
      </c>
      <c r="G74" s="427">
        <f t="shared" si="21"/>
        <v>0</v>
      </c>
      <c r="H74" s="427">
        <f t="shared" si="21"/>
        <v>5.4719999999999995</v>
      </c>
      <c r="I74" s="427">
        <f t="shared" si="21"/>
        <v>0</v>
      </c>
      <c r="K74" s="425"/>
    </row>
    <row r="75" spans="1:11">
      <c r="A75" s="375">
        <v>3</v>
      </c>
      <c r="B75" s="427">
        <f t="shared" si="21"/>
        <v>0</v>
      </c>
      <c r="C75" s="427">
        <f t="shared" si="21"/>
        <v>0</v>
      </c>
      <c r="D75" s="427">
        <f t="shared" si="21"/>
        <v>5.1839999999999993</v>
      </c>
      <c r="E75" s="427">
        <f t="shared" si="21"/>
        <v>0</v>
      </c>
      <c r="F75" s="427">
        <f t="shared" si="21"/>
        <v>0</v>
      </c>
      <c r="G75" s="427">
        <f t="shared" si="21"/>
        <v>0</v>
      </c>
      <c r="H75" s="427">
        <f t="shared" si="21"/>
        <v>5.4719999999999995</v>
      </c>
      <c r="I75" s="427">
        <f t="shared" si="21"/>
        <v>0</v>
      </c>
      <c r="K75" s="425"/>
    </row>
    <row r="76" spans="1:11">
      <c r="A76" s="375">
        <v>4</v>
      </c>
      <c r="B76" s="427">
        <f t="shared" si="21"/>
        <v>0</v>
      </c>
      <c r="C76" s="427">
        <f t="shared" si="21"/>
        <v>0</v>
      </c>
      <c r="D76" s="427">
        <f t="shared" si="21"/>
        <v>5.1839999999999993</v>
      </c>
      <c r="E76" s="427">
        <f t="shared" si="21"/>
        <v>0</v>
      </c>
      <c r="F76" s="427">
        <f t="shared" si="21"/>
        <v>0</v>
      </c>
      <c r="G76" s="427">
        <f t="shared" si="21"/>
        <v>0</v>
      </c>
      <c r="H76" s="427">
        <f t="shared" si="21"/>
        <v>5.4719999999999995</v>
      </c>
      <c r="I76" s="427">
        <f t="shared" si="21"/>
        <v>0</v>
      </c>
      <c r="K76" s="425"/>
    </row>
    <row r="77" spans="1:11">
      <c r="A77" s="375">
        <v>5</v>
      </c>
      <c r="B77" s="427">
        <f t="shared" si="21"/>
        <v>0</v>
      </c>
      <c r="C77" s="427">
        <f t="shared" si="21"/>
        <v>0</v>
      </c>
      <c r="D77" s="427">
        <f t="shared" si="21"/>
        <v>5.1839999999999993</v>
      </c>
      <c r="E77" s="427">
        <f t="shared" si="21"/>
        <v>0</v>
      </c>
      <c r="F77" s="427">
        <f t="shared" si="21"/>
        <v>0</v>
      </c>
      <c r="G77" s="427">
        <f t="shared" si="21"/>
        <v>0</v>
      </c>
      <c r="H77" s="427">
        <f t="shared" si="21"/>
        <v>5.4719999999999995</v>
      </c>
      <c r="I77" s="427">
        <f t="shared" si="21"/>
        <v>0</v>
      </c>
      <c r="K77" s="425"/>
    </row>
    <row r="78" spans="1:11">
      <c r="B78" s="382"/>
      <c r="C78" s="382"/>
      <c r="D78" s="382"/>
      <c r="E78" s="382"/>
      <c r="F78" s="382"/>
      <c r="G78" s="390"/>
      <c r="H78" s="390"/>
      <c r="I78" s="390"/>
      <c r="K78" s="425"/>
    </row>
    <row r="79" spans="1:11">
      <c r="K79" s="425"/>
    </row>
    <row r="80" spans="1:11">
      <c r="A80" s="403" t="s">
        <v>270</v>
      </c>
      <c r="F80" s="384"/>
      <c r="K80" s="425"/>
    </row>
    <row r="81" spans="1:11">
      <c r="A81" s="378" t="s">
        <v>414</v>
      </c>
      <c r="B81" s="394" t="str">
        <f>B28</f>
        <v>NPK 11-5-18</v>
      </c>
      <c r="C81" s="394" t="str">
        <f t="shared" ref="C81:I81" si="22">C28</f>
        <v>K25</v>
      </c>
      <c r="D81" s="394" t="str">
        <f t="shared" si="22"/>
        <v>N27*</v>
      </c>
      <c r="E81" s="394" t="str">
        <f t="shared" si="22"/>
        <v>K50</v>
      </c>
      <c r="F81" s="394" t="str">
        <f t="shared" si="22"/>
        <v>Phosforkalk</v>
      </c>
      <c r="G81" s="394" t="str">
        <f t="shared" si="22"/>
        <v>NPK 21-3-10</v>
      </c>
      <c r="H81" s="394" t="str">
        <f t="shared" si="22"/>
        <v>NK 22-12</v>
      </c>
      <c r="I81" s="394" t="str">
        <f t="shared" si="22"/>
        <v>xx</v>
      </c>
      <c r="K81" s="425"/>
    </row>
    <row r="82" spans="1:11">
      <c r="A82" s="383" t="s">
        <v>233</v>
      </c>
      <c r="B82" s="396"/>
      <c r="C82" s="396"/>
      <c r="D82" s="396"/>
      <c r="E82" s="396"/>
      <c r="F82" s="396"/>
      <c r="G82" s="396"/>
      <c r="H82" s="396"/>
      <c r="I82" s="396"/>
      <c r="K82" s="425"/>
    </row>
    <row r="83" spans="1:11">
      <c r="A83" s="375">
        <v>1</v>
      </c>
      <c r="B83" s="427">
        <f>B30/10000*$J$58</f>
        <v>0</v>
      </c>
      <c r="C83" s="427">
        <f t="shared" ref="C83:I83" si="23">C30/10000*$J$58</f>
        <v>0</v>
      </c>
      <c r="D83" s="427">
        <f t="shared" si="23"/>
        <v>6.3359999999999994</v>
      </c>
      <c r="E83" s="427">
        <f t="shared" si="23"/>
        <v>2.3040000000000003</v>
      </c>
      <c r="F83" s="427">
        <f t="shared" si="23"/>
        <v>0</v>
      </c>
      <c r="G83" s="427">
        <f t="shared" si="23"/>
        <v>0</v>
      </c>
      <c r="H83" s="427">
        <f t="shared" si="23"/>
        <v>0</v>
      </c>
      <c r="I83" s="427">
        <f t="shared" si="23"/>
        <v>0</v>
      </c>
      <c r="K83" s="425"/>
    </row>
    <row r="84" spans="1:11">
      <c r="A84" s="375">
        <v>2</v>
      </c>
      <c r="B84" s="427">
        <f t="shared" ref="B84:I87" si="24">B31/10000*$J$58</f>
        <v>0</v>
      </c>
      <c r="C84" s="427">
        <f t="shared" si="24"/>
        <v>0</v>
      </c>
      <c r="D84" s="427">
        <f t="shared" si="24"/>
        <v>6.3359999999999994</v>
      </c>
      <c r="E84" s="427">
        <f t="shared" si="24"/>
        <v>2.3040000000000003</v>
      </c>
      <c r="F84" s="427">
        <f t="shared" si="24"/>
        <v>0</v>
      </c>
      <c r="G84" s="427">
        <f t="shared" si="24"/>
        <v>0</v>
      </c>
      <c r="H84" s="427">
        <f t="shared" si="24"/>
        <v>0</v>
      </c>
      <c r="I84" s="427">
        <f t="shared" si="24"/>
        <v>0</v>
      </c>
      <c r="K84" s="425"/>
    </row>
    <row r="85" spans="1:11">
      <c r="A85" s="375">
        <v>3</v>
      </c>
      <c r="B85" s="427">
        <f t="shared" si="24"/>
        <v>0</v>
      </c>
      <c r="C85" s="427">
        <f t="shared" si="24"/>
        <v>0</v>
      </c>
      <c r="D85" s="427">
        <f t="shared" si="24"/>
        <v>6.3359999999999994</v>
      </c>
      <c r="E85" s="427">
        <f t="shared" si="24"/>
        <v>2.3040000000000003</v>
      </c>
      <c r="F85" s="427">
        <f t="shared" si="24"/>
        <v>0</v>
      </c>
      <c r="G85" s="427">
        <f t="shared" si="24"/>
        <v>0</v>
      </c>
      <c r="H85" s="427">
        <f t="shared" si="24"/>
        <v>0</v>
      </c>
      <c r="I85" s="427">
        <f t="shared" si="24"/>
        <v>0</v>
      </c>
      <c r="K85" s="425"/>
    </row>
    <row r="86" spans="1:11">
      <c r="A86" s="375">
        <v>4</v>
      </c>
      <c r="B86" s="427">
        <f t="shared" si="24"/>
        <v>0</v>
      </c>
      <c r="C86" s="427">
        <f t="shared" si="24"/>
        <v>0</v>
      </c>
      <c r="D86" s="427">
        <f t="shared" si="24"/>
        <v>6.3359999999999994</v>
      </c>
      <c r="E86" s="427">
        <f t="shared" si="24"/>
        <v>2.3040000000000003</v>
      </c>
      <c r="F86" s="427">
        <f t="shared" si="24"/>
        <v>79.2</v>
      </c>
      <c r="G86" s="427">
        <f t="shared" si="24"/>
        <v>0</v>
      </c>
      <c r="H86" s="427">
        <f t="shared" si="24"/>
        <v>0</v>
      </c>
      <c r="I86" s="427">
        <f t="shared" si="24"/>
        <v>0</v>
      </c>
      <c r="K86" s="425"/>
    </row>
    <row r="87" spans="1:11">
      <c r="A87" s="375">
        <v>5</v>
      </c>
      <c r="B87" s="427">
        <f t="shared" si="24"/>
        <v>0</v>
      </c>
      <c r="C87" s="427">
        <f t="shared" si="24"/>
        <v>0</v>
      </c>
      <c r="D87" s="427">
        <f t="shared" si="24"/>
        <v>6.3359999999999994</v>
      </c>
      <c r="E87" s="427">
        <f t="shared" si="24"/>
        <v>2.3040000000000003</v>
      </c>
      <c r="F87" s="427">
        <f t="shared" si="24"/>
        <v>79.2</v>
      </c>
      <c r="G87" s="427">
        <f t="shared" si="24"/>
        <v>0</v>
      </c>
      <c r="H87" s="427">
        <f t="shared" si="24"/>
        <v>0</v>
      </c>
      <c r="I87" s="427">
        <f t="shared" si="24"/>
        <v>0</v>
      </c>
      <c r="K87" s="425"/>
    </row>
    <row r="88" spans="1:11">
      <c r="B88" s="382"/>
      <c r="C88" s="382"/>
      <c r="D88" s="382"/>
      <c r="E88" s="382"/>
      <c r="F88" s="382"/>
      <c r="G88" s="390"/>
      <c r="H88" s="390"/>
      <c r="I88" s="390"/>
      <c r="K88" s="425"/>
    </row>
    <row r="89" spans="1:11">
      <c r="K89" s="425"/>
    </row>
    <row r="90" spans="1:11">
      <c r="A90" s="403" t="s">
        <v>436</v>
      </c>
      <c r="F90" s="384"/>
      <c r="K90" s="425"/>
    </row>
    <row r="91" spans="1:11">
      <c r="A91" s="378" t="s">
        <v>415</v>
      </c>
      <c r="B91" s="394" t="str">
        <f>B38</f>
        <v>NPK 11-5-18</v>
      </c>
      <c r="C91" s="394" t="str">
        <f t="shared" ref="C91:I91" si="25">C38</f>
        <v>K25</v>
      </c>
      <c r="D91" s="394" t="str">
        <f t="shared" si="25"/>
        <v>N27*</v>
      </c>
      <c r="E91" s="394" t="str">
        <f t="shared" si="25"/>
        <v>K50</v>
      </c>
      <c r="F91" s="394" t="str">
        <f t="shared" si="25"/>
        <v>Phosforkalk</v>
      </c>
      <c r="G91" s="394" t="str">
        <f t="shared" si="25"/>
        <v>NPK 21-3-10</v>
      </c>
      <c r="H91" s="394" t="str">
        <f t="shared" si="25"/>
        <v>NK 22-12</v>
      </c>
      <c r="I91" s="394" t="str">
        <f t="shared" si="25"/>
        <v>xx</v>
      </c>
      <c r="K91" s="425"/>
    </row>
    <row r="92" spans="1:11">
      <c r="A92" s="383" t="s">
        <v>233</v>
      </c>
      <c r="B92" s="396"/>
      <c r="C92" s="396"/>
      <c r="D92" s="396"/>
      <c r="E92" s="396"/>
      <c r="F92" s="396"/>
      <c r="G92" s="396"/>
      <c r="H92" s="396"/>
      <c r="I92" s="396"/>
      <c r="K92" s="425"/>
    </row>
    <row r="93" spans="1:11">
      <c r="A93" s="375">
        <v>1</v>
      </c>
      <c r="B93" s="427">
        <f>B40/10000*$J$58</f>
        <v>0</v>
      </c>
      <c r="C93" s="427">
        <f t="shared" ref="C93:I93" si="26">C40/10000*$J$58</f>
        <v>0</v>
      </c>
      <c r="D93" s="427">
        <f t="shared" si="26"/>
        <v>4.6080000000000005</v>
      </c>
      <c r="E93" s="427">
        <f t="shared" si="26"/>
        <v>0</v>
      </c>
      <c r="F93" s="427">
        <f t="shared" si="26"/>
        <v>0</v>
      </c>
      <c r="G93" s="427">
        <f t="shared" si="26"/>
        <v>4.8960000000000008</v>
      </c>
      <c r="H93" s="427">
        <f t="shared" si="26"/>
        <v>1.44</v>
      </c>
      <c r="I93" s="427">
        <f t="shared" si="26"/>
        <v>0</v>
      </c>
      <c r="K93" s="425"/>
    </row>
    <row r="94" spans="1:11">
      <c r="A94" s="375">
        <v>2</v>
      </c>
      <c r="B94" s="427">
        <f t="shared" ref="B94:I97" si="27">B41/10000*$J$58</f>
        <v>0</v>
      </c>
      <c r="C94" s="427">
        <f t="shared" si="27"/>
        <v>0</v>
      </c>
      <c r="D94" s="427">
        <f t="shared" si="27"/>
        <v>5.1839999999999993</v>
      </c>
      <c r="E94" s="427">
        <f t="shared" si="27"/>
        <v>0</v>
      </c>
      <c r="F94" s="427">
        <f t="shared" si="27"/>
        <v>0</v>
      </c>
      <c r="G94" s="427">
        <f t="shared" si="27"/>
        <v>0</v>
      </c>
      <c r="H94" s="427">
        <f t="shared" si="27"/>
        <v>5.4719999999999995</v>
      </c>
      <c r="I94" s="427">
        <f t="shared" si="27"/>
        <v>0</v>
      </c>
      <c r="K94" s="425"/>
    </row>
    <row r="95" spans="1:11">
      <c r="A95" s="375">
        <v>3</v>
      </c>
      <c r="B95" s="427">
        <f t="shared" si="27"/>
        <v>0</v>
      </c>
      <c r="C95" s="427">
        <f t="shared" si="27"/>
        <v>0</v>
      </c>
      <c r="D95" s="427">
        <f t="shared" si="27"/>
        <v>5.1839999999999993</v>
      </c>
      <c r="E95" s="427">
        <f t="shared" si="27"/>
        <v>0</v>
      </c>
      <c r="F95" s="427">
        <f t="shared" si="27"/>
        <v>0</v>
      </c>
      <c r="G95" s="427">
        <f t="shared" si="27"/>
        <v>0</v>
      </c>
      <c r="H95" s="427">
        <f t="shared" si="27"/>
        <v>5.4719999999999995</v>
      </c>
      <c r="I95" s="427">
        <f t="shared" si="27"/>
        <v>0</v>
      </c>
      <c r="K95" s="425"/>
    </row>
    <row r="96" spans="1:11">
      <c r="A96" s="375">
        <v>4</v>
      </c>
      <c r="B96" s="427">
        <f t="shared" si="27"/>
        <v>0</v>
      </c>
      <c r="C96" s="427">
        <f t="shared" si="27"/>
        <v>0</v>
      </c>
      <c r="D96" s="427">
        <f t="shared" si="27"/>
        <v>5.1839999999999993</v>
      </c>
      <c r="E96" s="427">
        <f t="shared" si="27"/>
        <v>0</v>
      </c>
      <c r="F96" s="427">
        <f t="shared" si="27"/>
        <v>0</v>
      </c>
      <c r="G96" s="427">
        <f t="shared" si="27"/>
        <v>0</v>
      </c>
      <c r="H96" s="427">
        <f t="shared" si="27"/>
        <v>5.4719999999999995</v>
      </c>
      <c r="I96" s="427">
        <f t="shared" si="27"/>
        <v>0</v>
      </c>
      <c r="K96" s="425"/>
    </row>
    <row r="97" spans="1:11">
      <c r="A97" s="375">
        <v>5</v>
      </c>
      <c r="B97" s="427">
        <f t="shared" si="27"/>
        <v>0</v>
      </c>
      <c r="C97" s="427">
        <f t="shared" si="27"/>
        <v>0</v>
      </c>
      <c r="D97" s="427">
        <f t="shared" si="27"/>
        <v>5.1839999999999993</v>
      </c>
      <c r="E97" s="427">
        <f t="shared" si="27"/>
        <v>0</v>
      </c>
      <c r="F97" s="427">
        <f t="shared" si="27"/>
        <v>0</v>
      </c>
      <c r="G97" s="427">
        <f t="shared" si="27"/>
        <v>0</v>
      </c>
      <c r="H97" s="427">
        <f t="shared" si="27"/>
        <v>5.4719999999999995</v>
      </c>
      <c r="I97" s="427">
        <f t="shared" si="27"/>
        <v>0</v>
      </c>
      <c r="K97" s="425"/>
    </row>
    <row r="98" spans="1:11">
      <c r="B98" s="382"/>
      <c r="C98" s="382"/>
      <c r="D98" s="382"/>
      <c r="E98" s="382"/>
      <c r="F98" s="382"/>
      <c r="G98" s="390"/>
      <c r="H98" s="390"/>
      <c r="I98" s="390"/>
      <c r="K98" s="425"/>
    </row>
    <row r="99" spans="1:11">
      <c r="K99" s="425"/>
    </row>
    <row r="100" spans="1:11">
      <c r="A100" s="403" t="s">
        <v>269</v>
      </c>
      <c r="F100" s="384"/>
      <c r="K100" s="425"/>
    </row>
    <row r="101" spans="1:11">
      <c r="A101" s="378" t="s">
        <v>416</v>
      </c>
      <c r="B101" s="394" t="str">
        <f>B48</f>
        <v>NPK 11-5-18</v>
      </c>
      <c r="C101" s="394" t="str">
        <f t="shared" ref="C101:I101" si="28">C48</f>
        <v>K25</v>
      </c>
      <c r="D101" s="394" t="str">
        <f t="shared" si="28"/>
        <v>N27</v>
      </c>
      <c r="E101" s="394" t="str">
        <f t="shared" si="28"/>
        <v>K50</v>
      </c>
      <c r="F101" s="394" t="str">
        <f t="shared" si="28"/>
        <v>Phosforkalk</v>
      </c>
      <c r="G101" s="394" t="str">
        <f t="shared" si="28"/>
        <v>NPK 21-3-10</v>
      </c>
      <c r="H101" s="394" t="str">
        <f t="shared" si="28"/>
        <v>NK 22-12</v>
      </c>
      <c r="I101" s="394" t="str">
        <f t="shared" si="28"/>
        <v>xx</v>
      </c>
      <c r="K101" s="425"/>
    </row>
    <row r="102" spans="1:11">
      <c r="A102" s="383" t="s">
        <v>233</v>
      </c>
      <c r="B102" s="396"/>
      <c r="C102" s="396"/>
      <c r="D102" s="396"/>
      <c r="E102" s="396"/>
      <c r="F102" s="396"/>
      <c r="G102" s="396"/>
      <c r="H102" s="396"/>
      <c r="I102" s="396"/>
      <c r="K102" s="425"/>
    </row>
    <row r="103" spans="1:11">
      <c r="A103" s="375">
        <v>1</v>
      </c>
      <c r="B103" s="427">
        <f>B50/10000*$J$58</f>
        <v>14.4</v>
      </c>
      <c r="C103" s="427">
        <f t="shared" ref="C103:I103" si="29">C50/10000*$J$58</f>
        <v>3.1679999999999997</v>
      </c>
      <c r="D103" s="427">
        <f t="shared" si="29"/>
        <v>4.7520000000000007</v>
      </c>
      <c r="E103" s="427">
        <f t="shared" si="29"/>
        <v>0</v>
      </c>
      <c r="F103" s="427">
        <f t="shared" si="29"/>
        <v>0</v>
      </c>
      <c r="G103" s="427">
        <f t="shared" si="29"/>
        <v>0</v>
      </c>
      <c r="H103" s="427">
        <f t="shared" si="29"/>
        <v>0</v>
      </c>
      <c r="I103" s="427">
        <f t="shared" si="29"/>
        <v>0</v>
      </c>
      <c r="K103" s="425"/>
    </row>
    <row r="104" spans="1:11">
      <c r="A104" s="375">
        <v>2</v>
      </c>
      <c r="B104" s="427">
        <f t="shared" ref="B104:I107" si="30">B51/10000*$J$58</f>
        <v>0</v>
      </c>
      <c r="C104" s="427">
        <f t="shared" si="30"/>
        <v>13.391999999999999</v>
      </c>
      <c r="D104" s="427">
        <f t="shared" si="30"/>
        <v>10.799999999999999</v>
      </c>
      <c r="E104" s="427">
        <f t="shared" si="30"/>
        <v>0</v>
      </c>
      <c r="F104" s="427">
        <f t="shared" si="30"/>
        <v>0</v>
      </c>
      <c r="G104" s="427">
        <f t="shared" si="30"/>
        <v>0</v>
      </c>
      <c r="H104" s="427">
        <f t="shared" si="30"/>
        <v>0</v>
      </c>
      <c r="I104" s="427">
        <f t="shared" si="30"/>
        <v>0</v>
      </c>
      <c r="K104" s="425"/>
    </row>
    <row r="105" spans="1:11">
      <c r="A105" s="375">
        <v>3</v>
      </c>
      <c r="B105" s="427">
        <f t="shared" si="30"/>
        <v>0</v>
      </c>
      <c r="C105" s="427">
        <f t="shared" si="30"/>
        <v>13.391999999999999</v>
      </c>
      <c r="D105" s="427">
        <f t="shared" si="30"/>
        <v>10.799999999999999</v>
      </c>
      <c r="E105" s="427">
        <f t="shared" si="30"/>
        <v>0</v>
      </c>
      <c r="F105" s="427">
        <f t="shared" si="30"/>
        <v>0</v>
      </c>
      <c r="G105" s="427">
        <f t="shared" si="30"/>
        <v>0</v>
      </c>
      <c r="H105" s="427">
        <f t="shared" si="30"/>
        <v>0</v>
      </c>
      <c r="I105" s="427">
        <f t="shared" si="30"/>
        <v>0</v>
      </c>
      <c r="K105" s="425"/>
    </row>
    <row r="106" spans="1:11">
      <c r="A106" s="375">
        <v>4</v>
      </c>
      <c r="B106" s="427">
        <f t="shared" si="30"/>
        <v>0</v>
      </c>
      <c r="C106" s="427">
        <f t="shared" si="30"/>
        <v>13.391999999999999</v>
      </c>
      <c r="D106" s="427">
        <f t="shared" si="30"/>
        <v>10.799999999999999</v>
      </c>
      <c r="E106" s="427">
        <f t="shared" si="30"/>
        <v>0</v>
      </c>
      <c r="F106" s="427">
        <f t="shared" si="30"/>
        <v>0</v>
      </c>
      <c r="G106" s="427">
        <f t="shared" si="30"/>
        <v>0</v>
      </c>
      <c r="H106" s="427">
        <f t="shared" si="30"/>
        <v>0</v>
      </c>
      <c r="I106" s="427">
        <f t="shared" si="30"/>
        <v>0</v>
      </c>
      <c r="K106" s="425"/>
    </row>
    <row r="107" spans="1:11">
      <c r="A107" s="375">
        <v>5</v>
      </c>
      <c r="B107" s="427">
        <f t="shared" si="30"/>
        <v>0</v>
      </c>
      <c r="C107" s="427">
        <f t="shared" si="30"/>
        <v>13.391999999999999</v>
      </c>
      <c r="D107" s="427">
        <f t="shared" si="30"/>
        <v>10.799999999999999</v>
      </c>
      <c r="E107" s="427">
        <f t="shared" si="30"/>
        <v>0</v>
      </c>
      <c r="F107" s="427">
        <f t="shared" si="30"/>
        <v>0</v>
      </c>
      <c r="G107" s="427">
        <f t="shared" si="30"/>
        <v>0</v>
      </c>
      <c r="H107" s="427">
        <f t="shared" si="30"/>
        <v>0</v>
      </c>
      <c r="I107" s="427">
        <f t="shared" si="30"/>
        <v>0</v>
      </c>
      <c r="K107" s="425"/>
    </row>
    <row r="108" spans="1:11">
      <c r="K108" s="425"/>
    </row>
    <row r="109" spans="1:11">
      <c r="K109" s="425"/>
    </row>
    <row r="110" spans="1:11">
      <c r="A110" s="425"/>
      <c r="B110" s="425"/>
      <c r="C110" s="425"/>
      <c r="D110" s="425"/>
      <c r="E110" s="425"/>
      <c r="F110" s="425"/>
      <c r="G110" s="425"/>
      <c r="H110" s="425"/>
      <c r="I110" s="425"/>
      <c r="J110" s="425"/>
      <c r="K110" s="425"/>
    </row>
  </sheetData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09"/>
  <sheetViews>
    <sheetView topLeftCell="A4" workbookViewId="0">
      <selection activeCell="J23" sqref="J23"/>
    </sheetView>
  </sheetViews>
  <sheetFormatPr defaultColWidth="8.75" defaultRowHeight="15.75"/>
  <cols>
    <col min="1" max="1" width="8.75" style="375"/>
    <col min="2" max="2" width="10.875" style="375" bestFit="1" customWidth="1"/>
    <col min="3" max="4" width="9.125" style="375" bestFit="1" customWidth="1"/>
    <col min="5" max="5" width="11.625" style="375" bestFit="1" customWidth="1"/>
    <col min="6" max="6" width="12.625" style="375" bestFit="1" customWidth="1"/>
    <col min="7" max="9" width="11.625" style="384" customWidth="1"/>
    <col min="10" max="13" width="8.75" style="375"/>
    <col min="14" max="14" width="11.875" style="375" bestFit="1" customWidth="1"/>
    <col min="15" max="16384" width="8.75" style="375"/>
  </cols>
  <sheetData>
    <row r="1" spans="1:18">
      <c r="A1" s="403" t="s">
        <v>399</v>
      </c>
      <c r="C1" s="403" t="s">
        <v>411</v>
      </c>
      <c r="K1" s="416" t="s">
        <v>423</v>
      </c>
      <c r="L1" s="385"/>
      <c r="M1" s="386" t="s">
        <v>418</v>
      </c>
    </row>
    <row r="2" spans="1:18">
      <c r="K2" s="421" t="s">
        <v>417</v>
      </c>
      <c r="L2" s="380">
        <v>8.1999999999999993</v>
      </c>
      <c r="M2" s="387"/>
    </row>
    <row r="3" spans="1:18">
      <c r="K3" s="421" t="s">
        <v>438</v>
      </c>
      <c r="L3" s="380">
        <v>12</v>
      </c>
      <c r="M3" s="387" t="s">
        <v>419</v>
      </c>
    </row>
    <row r="4" spans="1:18" ht="16.5" thickBot="1">
      <c r="B4" s="403"/>
      <c r="F4" s="376" t="s">
        <v>405</v>
      </c>
      <c r="K4" s="422" t="s">
        <v>439</v>
      </c>
      <c r="L4" s="388">
        <v>5</v>
      </c>
      <c r="M4" s="389" t="s">
        <v>313</v>
      </c>
    </row>
    <row r="5" spans="1:18">
      <c r="F5" s="377" t="s">
        <v>406</v>
      </c>
      <c r="J5" s="375" t="s">
        <v>455</v>
      </c>
      <c r="K5" s="438">
        <f>K7+K17+K27+K37+K47</f>
        <v>820</v>
      </c>
      <c r="L5" s="438">
        <f t="shared" ref="L5:M5" si="0">L7+L17+L27+L37+L47</f>
        <v>85</v>
      </c>
      <c r="M5" s="438">
        <f t="shared" si="0"/>
        <v>375</v>
      </c>
      <c r="O5" s="375" t="s">
        <v>409</v>
      </c>
    </row>
    <row r="6" spans="1:18">
      <c r="F6" s="377"/>
      <c r="J6" s="375" t="s">
        <v>458</v>
      </c>
      <c r="K6" s="438"/>
      <c r="L6" s="438">
        <v>85</v>
      </c>
      <c r="M6" s="438"/>
    </row>
    <row r="7" spans="1:18">
      <c r="A7" s="403" t="s">
        <v>269</v>
      </c>
      <c r="F7" s="384"/>
      <c r="J7" s="375" t="s">
        <v>422</v>
      </c>
      <c r="K7" s="414">
        <v>200</v>
      </c>
      <c r="L7" s="414">
        <v>50</v>
      </c>
      <c r="M7" s="414">
        <v>235</v>
      </c>
    </row>
    <row r="8" spans="1:18">
      <c r="A8" s="378" t="s">
        <v>412</v>
      </c>
      <c r="B8" s="394" t="s">
        <v>400</v>
      </c>
      <c r="C8" s="394" t="s">
        <v>401</v>
      </c>
      <c r="D8" s="394" t="s">
        <v>420</v>
      </c>
      <c r="E8" s="394" t="s">
        <v>403</v>
      </c>
      <c r="F8" s="394" t="s">
        <v>404</v>
      </c>
      <c r="G8" s="395" t="s">
        <v>424</v>
      </c>
      <c r="H8" s="395" t="s">
        <v>441</v>
      </c>
      <c r="I8" s="395" t="s">
        <v>440</v>
      </c>
      <c r="J8" s="379"/>
      <c r="K8" s="415" t="s">
        <v>176</v>
      </c>
      <c r="L8" s="415" t="s">
        <v>407</v>
      </c>
      <c r="M8" s="415" t="s">
        <v>408</v>
      </c>
      <c r="N8" s="394" t="s">
        <v>410</v>
      </c>
      <c r="O8" s="394" t="s">
        <v>176</v>
      </c>
      <c r="P8" s="394" t="s">
        <v>407</v>
      </c>
      <c r="Q8" s="394" t="s">
        <v>408</v>
      </c>
    </row>
    <row r="9" spans="1:18">
      <c r="A9" s="383" t="s">
        <v>233</v>
      </c>
      <c r="B9" s="396"/>
      <c r="C9" s="396"/>
      <c r="D9" s="396"/>
      <c r="E9" s="396"/>
      <c r="F9" s="396"/>
      <c r="G9" s="396"/>
      <c r="H9" s="396"/>
      <c r="I9" s="396"/>
      <c r="J9" s="383"/>
      <c r="K9" s="396"/>
      <c r="L9" s="396"/>
      <c r="M9" s="396"/>
      <c r="N9" s="396"/>
      <c r="O9" s="396"/>
      <c r="P9" s="396"/>
      <c r="Q9" s="396"/>
    </row>
    <row r="10" spans="1:18">
      <c r="A10" s="375">
        <v>1</v>
      </c>
      <c r="B10" s="397">
        <v>1000</v>
      </c>
      <c r="C10" s="397">
        <v>220</v>
      </c>
      <c r="D10" s="397">
        <v>340</v>
      </c>
      <c r="E10" s="397"/>
      <c r="F10" s="397"/>
      <c r="G10" s="397">
        <v>0</v>
      </c>
      <c r="H10" s="397">
        <v>0</v>
      </c>
      <c r="I10" s="397"/>
      <c r="K10" s="402">
        <f>B10*$O$10+C10*$O$11+D10*$O$12+E10*$O$13+F10*$O$14+G10*$O$15+H10*$O$16+I10*$O$17</f>
        <v>201.8</v>
      </c>
      <c r="L10" s="402">
        <f>B10*$P$10+C10*$P$11+D10*$P$12+E10*$P$13+F10*$P$14+G10*$P$15+H10*$P$16+I10*$P$17</f>
        <v>50</v>
      </c>
      <c r="M10" s="402">
        <f>B10*$Q$10+C10*$Q$11+D10*$Q$12+E10*$Q$13+F10*$Q$14+G10*$Q$15+H10*$Q$16+I10*$Q$17</f>
        <v>235</v>
      </c>
      <c r="N10" s="394" t="s">
        <v>400</v>
      </c>
      <c r="O10" s="401">
        <v>0.11</v>
      </c>
      <c r="P10" s="401">
        <v>0.05</v>
      </c>
      <c r="Q10" s="401">
        <v>0.18</v>
      </c>
    </row>
    <row r="11" spans="1:18">
      <c r="A11" s="375">
        <v>2</v>
      </c>
      <c r="B11" s="397"/>
      <c r="C11" s="397">
        <v>900</v>
      </c>
      <c r="D11" s="397">
        <v>740</v>
      </c>
      <c r="E11" s="397"/>
      <c r="F11" s="398">
        <v>13000</v>
      </c>
      <c r="G11" s="397">
        <v>0</v>
      </c>
      <c r="H11" s="397">
        <v>0</v>
      </c>
      <c r="I11" s="397"/>
      <c r="K11" s="402">
        <f t="shared" ref="K11:K14" si="1">B11*$O$10+C11*$O$11+D11*$O$12+E11*$O$13+F11*$O$14+G11*$O$15+H11*$O$16+I11*$O$17</f>
        <v>199.8</v>
      </c>
      <c r="L11" s="402">
        <f t="shared" ref="L11:L14" si="2">B11*$P$10+C11*$P$11+D11*$P$12+E11*$P$13+F11*$P$14+G11*$P$15+H11*$P$16+I11*$P$17</f>
        <v>87.100000000000009</v>
      </c>
      <c r="M11" s="402">
        <f t="shared" ref="M11:M14" si="3">B11*$Q$10+C11*$Q$11+D11*$Q$12+E11*$Q$13+F11*$Q$14+G11*$Q$15+H11*$Q$16+I11*$Q$17</f>
        <v>235.4</v>
      </c>
      <c r="N11" s="394" t="s">
        <v>401</v>
      </c>
      <c r="O11" s="401">
        <v>0</v>
      </c>
      <c r="P11" s="401">
        <v>0</v>
      </c>
      <c r="Q11" s="401">
        <v>0.25</v>
      </c>
    </row>
    <row r="12" spans="1:18">
      <c r="A12" s="375">
        <v>3</v>
      </c>
      <c r="B12" s="397"/>
      <c r="C12" s="397">
        <v>900</v>
      </c>
      <c r="D12" s="439">
        <v>740</v>
      </c>
      <c r="E12" s="397"/>
      <c r="F12" s="430">
        <v>13000</v>
      </c>
      <c r="G12" s="397">
        <v>0</v>
      </c>
      <c r="H12" s="397">
        <v>0</v>
      </c>
      <c r="I12" s="397"/>
      <c r="K12" s="402">
        <f t="shared" si="1"/>
        <v>199.8</v>
      </c>
      <c r="L12" s="402">
        <f t="shared" si="2"/>
        <v>87.100000000000009</v>
      </c>
      <c r="M12" s="402">
        <f t="shared" si="3"/>
        <v>235.4</v>
      </c>
      <c r="N12" s="394" t="s">
        <v>402</v>
      </c>
      <c r="O12" s="401">
        <v>0.27</v>
      </c>
      <c r="P12" s="401">
        <v>0</v>
      </c>
      <c r="Q12" s="401">
        <v>0</v>
      </c>
    </row>
    <row r="13" spans="1:18">
      <c r="A13" s="375">
        <v>4</v>
      </c>
      <c r="B13" s="397"/>
      <c r="C13" s="397">
        <v>900</v>
      </c>
      <c r="D13" s="397">
        <v>740</v>
      </c>
      <c r="E13" s="397"/>
      <c r="F13" s="398">
        <v>8500</v>
      </c>
      <c r="G13" s="397">
        <v>0</v>
      </c>
      <c r="H13" s="397">
        <v>0</v>
      </c>
      <c r="I13" s="397"/>
      <c r="K13" s="402">
        <f t="shared" si="1"/>
        <v>199.8</v>
      </c>
      <c r="L13" s="402">
        <f t="shared" si="2"/>
        <v>56.95</v>
      </c>
      <c r="M13" s="402">
        <f t="shared" si="3"/>
        <v>231.8</v>
      </c>
      <c r="N13" s="394" t="s">
        <v>403</v>
      </c>
      <c r="O13" s="401">
        <v>1.7999999999999999E-2</v>
      </c>
      <c r="P13" s="401">
        <v>3.0000000000000001E-3</v>
      </c>
      <c r="Q13" s="401">
        <v>0.05</v>
      </c>
      <c r="R13" s="375" t="s">
        <v>437</v>
      </c>
    </row>
    <row r="14" spans="1:18">
      <c r="A14" s="375">
        <v>5</v>
      </c>
      <c r="B14" s="397"/>
      <c r="C14" s="397">
        <v>900</v>
      </c>
      <c r="D14" s="439">
        <v>740</v>
      </c>
      <c r="E14" s="397"/>
      <c r="F14" s="430">
        <v>8500</v>
      </c>
      <c r="G14" s="397">
        <v>0</v>
      </c>
      <c r="H14" s="397">
        <v>0</v>
      </c>
      <c r="I14" s="397"/>
      <c r="K14" s="402">
        <f t="shared" si="1"/>
        <v>199.8</v>
      </c>
      <c r="L14" s="402">
        <f t="shared" si="2"/>
        <v>56.95</v>
      </c>
      <c r="M14" s="402">
        <f t="shared" si="3"/>
        <v>231.8</v>
      </c>
      <c r="N14" s="394" t="s">
        <v>404</v>
      </c>
      <c r="O14" s="401">
        <v>0</v>
      </c>
      <c r="P14" s="401">
        <v>6.7000000000000002E-3</v>
      </c>
      <c r="Q14" s="401">
        <v>8.0000000000000004E-4</v>
      </c>
      <c r="R14" s="375" t="s">
        <v>452</v>
      </c>
    </row>
    <row r="15" spans="1:18" s="384" customFormat="1">
      <c r="B15" s="390"/>
      <c r="C15" s="390"/>
      <c r="D15" s="390"/>
      <c r="E15" s="390"/>
      <c r="F15" s="390"/>
      <c r="G15" s="390"/>
      <c r="H15" s="390"/>
      <c r="I15" s="390"/>
      <c r="J15" s="393"/>
      <c r="K15" s="391"/>
      <c r="L15" s="391"/>
      <c r="M15" s="391"/>
      <c r="N15" s="395" t="str">
        <f>G8</f>
        <v>Biogödsel</v>
      </c>
      <c r="O15" s="399">
        <v>5.3E-3</v>
      </c>
      <c r="P15" s="399">
        <v>4.6999999999999999E-4</v>
      </c>
      <c r="Q15" s="399">
        <v>1.6000000000000001E-3</v>
      </c>
    </row>
    <row r="16" spans="1:18">
      <c r="D16" s="375" t="s">
        <v>421</v>
      </c>
      <c r="F16" s="440"/>
      <c r="G16" s="384" t="s">
        <v>459</v>
      </c>
      <c r="N16" s="395" t="str">
        <f>H8</f>
        <v>NPK 21-3-10</v>
      </c>
      <c r="O16" s="399">
        <v>0.21</v>
      </c>
      <c r="P16" s="399">
        <v>0.03</v>
      </c>
      <c r="Q16" s="399">
        <v>0.1</v>
      </c>
    </row>
    <row r="17" spans="1:20">
      <c r="A17" s="403" t="s">
        <v>435</v>
      </c>
      <c r="F17" s="384"/>
      <c r="J17" s="375" t="s">
        <v>422</v>
      </c>
      <c r="K17" s="414">
        <v>120</v>
      </c>
      <c r="L17" s="414">
        <v>0</v>
      </c>
      <c r="M17" s="417">
        <v>30</v>
      </c>
      <c r="N17" s="395" t="str">
        <f>I8</f>
        <v>XXX</v>
      </c>
      <c r="O17" s="399"/>
      <c r="P17" s="399"/>
      <c r="Q17" s="399"/>
      <c r="R17" s="393"/>
      <c r="S17" s="393"/>
      <c r="T17" s="393"/>
    </row>
    <row r="18" spans="1:20">
      <c r="A18" s="378" t="s">
        <v>413</v>
      </c>
      <c r="B18" s="394" t="s">
        <v>400</v>
      </c>
      <c r="C18" s="394" t="s">
        <v>401</v>
      </c>
      <c r="D18" s="394" t="s">
        <v>402</v>
      </c>
      <c r="E18" s="394" t="s">
        <v>403</v>
      </c>
      <c r="F18" s="394" t="s">
        <v>404</v>
      </c>
      <c r="G18" s="395" t="str">
        <f>G8</f>
        <v>Biogödsel</v>
      </c>
      <c r="H18" s="395" t="str">
        <f>H8</f>
        <v>NPK 21-3-10</v>
      </c>
      <c r="I18" s="395" t="str">
        <f>I8</f>
        <v>XXX</v>
      </c>
      <c r="J18" s="379"/>
      <c r="K18" s="415" t="s">
        <v>176</v>
      </c>
      <c r="L18" s="415" t="s">
        <v>407</v>
      </c>
      <c r="M18" s="415" t="s">
        <v>408</v>
      </c>
      <c r="N18" s="392"/>
      <c r="O18" s="392"/>
      <c r="P18" s="392"/>
      <c r="Q18" s="392"/>
      <c r="R18" s="393"/>
      <c r="S18" s="393"/>
      <c r="T18" s="393"/>
    </row>
    <row r="19" spans="1:20">
      <c r="A19" s="383" t="s">
        <v>233</v>
      </c>
      <c r="B19" s="396"/>
      <c r="C19" s="396"/>
      <c r="D19" s="396"/>
      <c r="E19" s="396"/>
      <c r="F19" s="396"/>
      <c r="G19" s="396"/>
      <c r="H19" s="396"/>
      <c r="I19" s="396"/>
      <c r="J19" s="383"/>
      <c r="K19" s="396"/>
      <c r="L19" s="396"/>
      <c r="M19" s="396"/>
      <c r="N19" s="393"/>
      <c r="O19" s="393"/>
      <c r="P19" s="393"/>
      <c r="Q19" s="393"/>
      <c r="R19" s="393"/>
      <c r="S19" s="393"/>
      <c r="T19" s="393"/>
    </row>
    <row r="20" spans="1:20">
      <c r="A20" s="375">
        <v>1</v>
      </c>
      <c r="B20" s="397"/>
      <c r="C20" s="397">
        <v>120</v>
      </c>
      <c r="D20" s="397">
        <v>440</v>
      </c>
      <c r="E20" s="397"/>
      <c r="F20" s="397">
        <v>0</v>
      </c>
      <c r="G20" s="397"/>
      <c r="H20" s="397"/>
      <c r="I20" s="397"/>
      <c r="K20" s="402">
        <f>B20*$O$10+C20*$O$11+D20*$O$12+E20*$O$13+F20*$O$14+G20*$O$15+H20*$O$16+I20*$O$17</f>
        <v>118.80000000000001</v>
      </c>
      <c r="L20" s="402">
        <f>B20*$P$10+C20*$P$11+D20*$P$12+E20*$P$13+F20*$P$14+G20*$P$15+H20*$P$16+I20*$P$17</f>
        <v>0</v>
      </c>
      <c r="M20" s="402">
        <f>B20*$Q$10+C20*$Q$11+D20*$Q$12+E20*$Q$13+F20*$Q$14+G20*$Q$15+H20*$Q$16+I20*$Q$17</f>
        <v>30</v>
      </c>
      <c r="N20" s="392" t="s">
        <v>448</v>
      </c>
      <c r="O20" s="393"/>
      <c r="P20" s="393"/>
      <c r="Q20" s="393"/>
      <c r="R20" s="393"/>
      <c r="S20" s="393"/>
      <c r="T20" s="393"/>
    </row>
    <row r="21" spans="1:20">
      <c r="A21" s="375">
        <v>2</v>
      </c>
      <c r="B21" s="397"/>
      <c r="C21" s="397">
        <v>120</v>
      </c>
      <c r="D21" s="397">
        <v>440</v>
      </c>
      <c r="E21" s="397"/>
      <c r="F21" s="397">
        <v>0</v>
      </c>
      <c r="G21" s="397"/>
      <c r="H21" s="397"/>
      <c r="I21" s="397"/>
      <c r="K21" s="402">
        <f t="shared" ref="K21:K24" si="4">B21*$O$10+C21*$O$11+D21*$O$12+E21*$O$13+F21*$O$14+G21*$O$15+H21*$O$16+I21*$O$17</f>
        <v>118.80000000000001</v>
      </c>
      <c r="L21" s="402">
        <f t="shared" ref="L21:L24" si="5">B21*$P$10+C21*$P$11+D21*$P$12+E21*$P$13+F21*$P$14+G21*$P$15+H21*$P$16+I21*$P$17</f>
        <v>0</v>
      </c>
      <c r="M21" s="402">
        <f t="shared" ref="M21:M24" si="6">B21*$Q$10+C21*$Q$11+D21*$Q$12+E21*$Q$13+F21*$Q$14+G21*$Q$15+H21*$Q$16+I21*$Q$17</f>
        <v>30</v>
      </c>
      <c r="N21" s="392"/>
      <c r="O21" s="393"/>
      <c r="P21" s="393"/>
      <c r="Q21" s="393"/>
      <c r="R21" s="393"/>
      <c r="S21" s="393"/>
      <c r="T21" s="393"/>
    </row>
    <row r="22" spans="1:20">
      <c r="A22" s="375">
        <v>3</v>
      </c>
      <c r="B22" s="397"/>
      <c r="C22" s="397">
        <v>120</v>
      </c>
      <c r="D22" s="397">
        <v>440</v>
      </c>
      <c r="E22" s="397"/>
      <c r="F22" s="397">
        <v>0</v>
      </c>
      <c r="G22" s="397"/>
      <c r="H22" s="397"/>
      <c r="I22" s="397"/>
      <c r="K22" s="402">
        <f t="shared" si="4"/>
        <v>118.80000000000001</v>
      </c>
      <c r="L22" s="402">
        <f t="shared" si="5"/>
        <v>0</v>
      </c>
      <c r="M22" s="402">
        <f t="shared" si="6"/>
        <v>30</v>
      </c>
      <c r="N22" s="392" t="s">
        <v>449</v>
      </c>
      <c r="O22" s="393"/>
      <c r="P22" s="393"/>
      <c r="Q22" s="393"/>
      <c r="R22" s="393"/>
      <c r="S22" s="393"/>
      <c r="T22" s="393"/>
    </row>
    <row r="23" spans="1:20">
      <c r="A23" s="375">
        <v>4</v>
      </c>
      <c r="B23" s="400"/>
      <c r="C23" s="397">
        <v>120</v>
      </c>
      <c r="D23" s="397">
        <v>440</v>
      </c>
      <c r="E23" s="400"/>
      <c r="F23" s="400">
        <v>0</v>
      </c>
      <c r="G23" s="397"/>
      <c r="H23" s="397"/>
      <c r="I23" s="397"/>
      <c r="K23" s="402">
        <f t="shared" si="4"/>
        <v>118.80000000000001</v>
      </c>
      <c r="L23" s="402">
        <f t="shared" si="5"/>
        <v>0</v>
      </c>
      <c r="M23" s="402">
        <f t="shared" si="6"/>
        <v>30</v>
      </c>
      <c r="N23" s="392"/>
      <c r="O23" s="393"/>
      <c r="P23" s="393"/>
      <c r="Q23" s="393"/>
      <c r="R23" s="393"/>
      <c r="S23" s="393"/>
      <c r="T23" s="393"/>
    </row>
    <row r="24" spans="1:20">
      <c r="A24" s="375">
        <v>5</v>
      </c>
      <c r="B24" s="400"/>
      <c r="C24" s="397">
        <v>120</v>
      </c>
      <c r="D24" s="397">
        <v>440</v>
      </c>
      <c r="E24" s="400"/>
      <c r="F24" s="400">
        <v>0</v>
      </c>
      <c r="G24" s="397"/>
      <c r="H24" s="397"/>
      <c r="I24" s="397"/>
      <c r="K24" s="402">
        <f t="shared" si="4"/>
        <v>118.80000000000001</v>
      </c>
      <c r="L24" s="402">
        <f t="shared" si="5"/>
        <v>0</v>
      </c>
      <c r="M24" s="402">
        <f t="shared" si="6"/>
        <v>30</v>
      </c>
      <c r="N24" s="428" t="s">
        <v>233</v>
      </c>
      <c r="O24" s="429" t="s">
        <v>450</v>
      </c>
      <c r="P24" s="429" t="s">
        <v>451</v>
      </c>
      <c r="Q24" s="393"/>
      <c r="R24" s="393"/>
      <c r="S24" s="393"/>
      <c r="T24" s="393"/>
    </row>
    <row r="25" spans="1:20">
      <c r="B25" s="382"/>
      <c r="C25" s="382"/>
      <c r="D25" s="382"/>
      <c r="E25" s="382"/>
      <c r="F25" s="382"/>
      <c r="G25" s="390"/>
      <c r="H25" s="390"/>
      <c r="I25" s="390"/>
      <c r="J25" s="380"/>
      <c r="K25" s="381"/>
      <c r="L25" s="381"/>
      <c r="M25" s="381"/>
      <c r="N25" s="392">
        <v>2</v>
      </c>
      <c r="O25" s="392">
        <v>22</v>
      </c>
      <c r="P25" s="392">
        <f>O25*5</f>
        <v>110</v>
      </c>
      <c r="Q25" s="393"/>
      <c r="R25" s="393"/>
      <c r="S25" s="393"/>
      <c r="T25" s="393"/>
    </row>
    <row r="26" spans="1:20">
      <c r="J26" s="380"/>
      <c r="K26" s="380"/>
      <c r="L26" s="380"/>
      <c r="M26" s="380"/>
      <c r="N26" s="392">
        <v>3</v>
      </c>
      <c r="O26" s="392">
        <v>22</v>
      </c>
      <c r="P26" s="392">
        <f>O26*5</f>
        <v>110</v>
      </c>
      <c r="Q26" s="393"/>
      <c r="R26" s="393"/>
      <c r="S26" s="393"/>
      <c r="T26" s="393"/>
    </row>
    <row r="27" spans="1:20">
      <c r="A27" s="403" t="s">
        <v>270</v>
      </c>
      <c r="F27" s="384"/>
      <c r="J27" s="375" t="s">
        <v>422</v>
      </c>
      <c r="K27" s="414">
        <v>120</v>
      </c>
      <c r="L27" s="414">
        <v>25</v>
      </c>
      <c r="M27" s="414">
        <v>80</v>
      </c>
      <c r="N27" s="392">
        <v>4</v>
      </c>
      <c r="O27" s="392">
        <v>22</v>
      </c>
      <c r="P27" s="392">
        <f>O27*5*0.66</f>
        <v>72.600000000000009</v>
      </c>
      <c r="Q27" s="393"/>
      <c r="R27" s="393"/>
      <c r="S27" s="393"/>
      <c r="T27" s="393"/>
    </row>
    <row r="28" spans="1:20">
      <c r="A28" s="378" t="s">
        <v>414</v>
      </c>
      <c r="B28" s="394" t="s">
        <v>400</v>
      </c>
      <c r="C28" s="394" t="s">
        <v>401</v>
      </c>
      <c r="D28" s="394" t="s">
        <v>402</v>
      </c>
      <c r="E28" s="394" t="s">
        <v>403</v>
      </c>
      <c r="F28" s="394" t="s">
        <v>404</v>
      </c>
      <c r="G28" s="395" t="str">
        <f>G18</f>
        <v>Biogödsel</v>
      </c>
      <c r="H28" s="395" t="str">
        <f>H18</f>
        <v>NPK 21-3-10</v>
      </c>
      <c r="I28" s="395" t="s">
        <v>453</v>
      </c>
      <c r="J28" s="379"/>
      <c r="K28" s="415" t="s">
        <v>176</v>
      </c>
      <c r="L28" s="415" t="s">
        <v>407</v>
      </c>
      <c r="M28" s="415" t="s">
        <v>408</v>
      </c>
      <c r="N28" s="392">
        <v>5</v>
      </c>
      <c r="O28" s="392">
        <v>22</v>
      </c>
      <c r="P28" s="392">
        <f>O28*5*0.66</f>
        <v>72.600000000000009</v>
      </c>
      <c r="Q28" s="392"/>
      <c r="R28" s="393"/>
      <c r="S28" s="393"/>
      <c r="T28" s="393"/>
    </row>
    <row r="29" spans="1:20">
      <c r="A29" s="383" t="s">
        <v>233</v>
      </c>
      <c r="B29" s="396"/>
      <c r="C29" s="396"/>
      <c r="D29" s="396"/>
      <c r="E29" s="396"/>
      <c r="F29" s="396"/>
      <c r="G29" s="396"/>
      <c r="H29" s="396"/>
      <c r="I29" s="396"/>
      <c r="J29" s="383"/>
      <c r="K29" s="396"/>
      <c r="L29" s="396"/>
      <c r="M29" s="396"/>
      <c r="N29" s="393"/>
      <c r="O29" s="393"/>
      <c r="P29" s="393"/>
      <c r="Q29" s="393"/>
      <c r="R29" s="393"/>
      <c r="S29" s="393"/>
      <c r="T29" s="393"/>
    </row>
    <row r="30" spans="1:20">
      <c r="A30" s="375">
        <v>1</v>
      </c>
      <c r="B30" s="397"/>
      <c r="C30" s="397"/>
      <c r="D30" s="397"/>
      <c r="E30" s="397"/>
      <c r="F30" s="397"/>
      <c r="G30" s="397"/>
      <c r="H30" s="397"/>
      <c r="I30" s="397">
        <v>150</v>
      </c>
      <c r="K30" s="402">
        <f>B30*$O$10+C30*$O$11+D30*$O$12+E30*$O$13+F30*$O$14+G30*$O$15+H30*$O$16+I30*$O$17</f>
        <v>0</v>
      </c>
      <c r="L30" s="402">
        <f>B30*$P$10+C30*$P$11+D30*$P$12+E30*$P$13+F30*$P$14+G30*$P$15+H30*$P$16+I30*$P$17</f>
        <v>0</v>
      </c>
      <c r="M30" s="402">
        <f>B30*$Q$10+C30*$Q$11+D30*$Q$12+E30*$Q$13+F30*$Q$14+G30*$Q$15+H30*$Q$16+I30*$Q$17</f>
        <v>0</v>
      </c>
      <c r="N30" s="392" t="s">
        <v>454</v>
      </c>
      <c r="O30" s="393"/>
      <c r="P30" s="393"/>
      <c r="Q30" s="393"/>
      <c r="R30" s="393"/>
      <c r="S30" s="393"/>
      <c r="T30" s="393"/>
    </row>
    <row r="31" spans="1:20">
      <c r="A31" s="375">
        <v>2</v>
      </c>
      <c r="B31" s="397"/>
      <c r="C31" s="397"/>
      <c r="D31" s="397"/>
      <c r="E31" s="397"/>
      <c r="F31" s="397"/>
      <c r="G31" s="397"/>
      <c r="H31" s="397"/>
      <c r="I31" s="397">
        <v>150</v>
      </c>
      <c r="K31" s="402">
        <f t="shared" ref="K31:K34" si="7">B31*$O$10+C31*$O$11+D31*$O$12+E31*$O$13+F31*$O$14+G31*$O$15+H31*$O$16+I31*$O$17</f>
        <v>0</v>
      </c>
      <c r="L31" s="402">
        <f t="shared" ref="L31:L34" si="8">B31*$P$10+C31*$P$11+D31*$P$12+E31*$P$13+F31*$P$14+G31*$P$15+H31*$P$16+I31*$P$17</f>
        <v>0</v>
      </c>
      <c r="M31" s="402">
        <f t="shared" ref="M31:M34" si="9">B31*$Q$10+C31*$Q$11+D31*$Q$12+E31*$Q$13+F31*$Q$14+G31*$Q$15+H31*$Q$16+I31*$Q$17</f>
        <v>0</v>
      </c>
      <c r="N31" s="392"/>
      <c r="O31" s="393"/>
      <c r="P31" s="393"/>
      <c r="Q31" s="393"/>
      <c r="R31" s="393"/>
      <c r="S31" s="393"/>
      <c r="T31" s="393"/>
    </row>
    <row r="32" spans="1:20">
      <c r="A32" s="375">
        <v>3</v>
      </c>
      <c r="B32" s="397"/>
      <c r="C32" s="397"/>
      <c r="D32" s="397"/>
      <c r="E32" s="397"/>
      <c r="F32" s="397"/>
      <c r="G32" s="397"/>
      <c r="H32" s="397"/>
      <c r="I32" s="397">
        <v>150</v>
      </c>
      <c r="K32" s="402">
        <f t="shared" si="7"/>
        <v>0</v>
      </c>
      <c r="L32" s="402">
        <f t="shared" si="8"/>
        <v>0</v>
      </c>
      <c r="M32" s="402">
        <f t="shared" si="9"/>
        <v>0</v>
      </c>
      <c r="N32" s="392" t="s">
        <v>456</v>
      </c>
      <c r="O32" s="393"/>
      <c r="P32" s="393"/>
      <c r="Q32" s="393"/>
      <c r="R32" s="393"/>
      <c r="S32" s="393"/>
      <c r="T32" s="393"/>
    </row>
    <row r="33" spans="1:20">
      <c r="A33" s="375">
        <v>4</v>
      </c>
      <c r="B33" s="400"/>
      <c r="C33" s="400"/>
      <c r="D33" s="400"/>
      <c r="E33" s="400"/>
      <c r="F33" s="398">
        <v>5500</v>
      </c>
      <c r="G33" s="397"/>
      <c r="H33" s="397"/>
      <c r="I33" s="397">
        <v>150</v>
      </c>
      <c r="K33" s="402">
        <f t="shared" si="7"/>
        <v>0</v>
      </c>
      <c r="L33" s="402">
        <f t="shared" si="8"/>
        <v>36.85</v>
      </c>
      <c r="M33" s="402">
        <f t="shared" si="9"/>
        <v>4.4000000000000004</v>
      </c>
      <c r="N33" s="392" t="s">
        <v>457</v>
      </c>
      <c r="O33" s="393"/>
      <c r="P33" s="393"/>
      <c r="Q33" s="393"/>
      <c r="R33" s="393"/>
      <c r="S33" s="393"/>
      <c r="T33" s="393"/>
    </row>
    <row r="34" spans="1:20">
      <c r="A34" s="375">
        <v>5</v>
      </c>
      <c r="B34" s="400"/>
      <c r="C34" s="400"/>
      <c r="D34" s="400"/>
      <c r="E34" s="400"/>
      <c r="F34" s="430">
        <v>5500</v>
      </c>
      <c r="G34" s="397"/>
      <c r="H34" s="397"/>
      <c r="I34" s="397">
        <v>150</v>
      </c>
      <c r="K34" s="402">
        <f t="shared" si="7"/>
        <v>0</v>
      </c>
      <c r="L34" s="402">
        <f t="shared" si="8"/>
        <v>36.85</v>
      </c>
      <c r="M34" s="402">
        <f t="shared" si="9"/>
        <v>4.4000000000000004</v>
      </c>
      <c r="N34" s="392"/>
      <c r="O34" s="393"/>
      <c r="P34" s="393"/>
      <c r="Q34" s="393"/>
      <c r="R34" s="393"/>
      <c r="S34" s="393"/>
      <c r="T34" s="393"/>
    </row>
    <row r="35" spans="1:20">
      <c r="B35" s="382"/>
      <c r="C35" s="382"/>
      <c r="D35" s="382"/>
      <c r="E35" s="382"/>
      <c r="F35" s="382"/>
      <c r="G35" s="390"/>
      <c r="H35" s="390"/>
      <c r="I35" s="390"/>
      <c r="J35" s="380"/>
      <c r="K35" s="381"/>
      <c r="L35" s="381"/>
      <c r="M35" s="381"/>
      <c r="N35" s="392"/>
      <c r="O35" s="393"/>
      <c r="P35" s="393"/>
      <c r="Q35" s="393"/>
      <c r="R35" s="393"/>
      <c r="S35" s="393"/>
      <c r="T35" s="393"/>
    </row>
    <row r="36" spans="1:20">
      <c r="J36" s="380"/>
      <c r="K36" s="380"/>
      <c r="L36" s="380"/>
      <c r="M36" s="380"/>
      <c r="N36" s="393"/>
      <c r="O36" s="393"/>
      <c r="P36" s="393"/>
      <c r="Q36" s="393"/>
      <c r="R36" s="393"/>
      <c r="S36" s="393"/>
      <c r="T36" s="393"/>
    </row>
    <row r="37" spans="1:20">
      <c r="A37" s="403" t="s">
        <v>436</v>
      </c>
      <c r="F37" s="384"/>
      <c r="J37" s="375" t="s">
        <v>422</v>
      </c>
      <c r="K37" s="414">
        <v>180</v>
      </c>
      <c r="L37" s="414">
        <v>10</v>
      </c>
      <c r="M37" s="414">
        <v>30</v>
      </c>
      <c r="N37" s="393"/>
      <c r="O37" s="393"/>
      <c r="P37" s="393"/>
      <c r="Q37" s="393"/>
      <c r="R37" s="393"/>
      <c r="S37" s="393"/>
      <c r="T37" s="393"/>
    </row>
    <row r="38" spans="1:20">
      <c r="A38" s="378" t="s">
        <v>415</v>
      </c>
      <c r="B38" s="394" t="s">
        <v>400</v>
      </c>
      <c r="C38" s="394" t="s">
        <v>401</v>
      </c>
      <c r="D38" s="394" t="s">
        <v>402</v>
      </c>
      <c r="E38" s="394" t="s">
        <v>403</v>
      </c>
      <c r="F38" s="394" t="s">
        <v>404</v>
      </c>
      <c r="G38" s="395" t="str">
        <f>G28</f>
        <v>Biogödsel</v>
      </c>
      <c r="H38" s="395" t="str">
        <f>H28</f>
        <v>NPK 21-3-10</v>
      </c>
      <c r="I38" s="395" t="str">
        <f>I28</f>
        <v>Besal</v>
      </c>
      <c r="J38" s="379"/>
      <c r="K38" s="415" t="s">
        <v>176</v>
      </c>
      <c r="L38" s="415" t="s">
        <v>407</v>
      </c>
      <c r="M38" s="415" t="s">
        <v>408</v>
      </c>
      <c r="N38" s="392"/>
      <c r="O38" s="392"/>
      <c r="P38" s="392"/>
      <c r="Q38" s="392"/>
      <c r="R38" s="393"/>
      <c r="S38" s="393"/>
      <c r="T38" s="393"/>
    </row>
    <row r="39" spans="1:20">
      <c r="A39" s="383" t="s">
        <v>233</v>
      </c>
      <c r="B39" s="396"/>
      <c r="C39" s="396"/>
      <c r="D39" s="396"/>
      <c r="E39" s="396"/>
      <c r="F39" s="396"/>
      <c r="G39" s="396"/>
      <c r="H39" s="396"/>
      <c r="I39" s="396"/>
      <c r="J39" s="383"/>
      <c r="K39" s="396"/>
      <c r="L39" s="396"/>
      <c r="M39" s="396"/>
      <c r="N39" s="393"/>
      <c r="O39" s="393"/>
      <c r="P39" s="393"/>
      <c r="Q39" s="393"/>
      <c r="R39" s="393"/>
      <c r="S39" s="393"/>
      <c r="T39" s="393"/>
    </row>
    <row r="40" spans="1:20">
      <c r="A40" s="375">
        <v>1</v>
      </c>
      <c r="B40" s="397"/>
      <c r="C40" s="397"/>
      <c r="D40" s="397"/>
      <c r="E40" s="397"/>
      <c r="F40" s="397"/>
      <c r="G40" s="397"/>
      <c r="H40" s="397"/>
      <c r="I40" s="397"/>
      <c r="K40" s="402">
        <f>B40*$O$10+C40*$O$11+D40*$O$12+E40*$O$13+F40*$O$14+G40*$O$15+H40*$O$16+I40*$O$17</f>
        <v>0</v>
      </c>
      <c r="L40" s="402">
        <f>B40*$P$10+C40*$P$11+D40*$P$12+E40*$P$13+F40*$P$14+G40*$P$15+H40*$P$16+I40*$P$17</f>
        <v>0</v>
      </c>
      <c r="M40" s="402">
        <f>B40*$Q$10+C40*$Q$11+D40*$Q$12+E40*$Q$13+F40*$Q$14+G40*$Q$15+H40*$Q$16+I40*$Q$17</f>
        <v>0</v>
      </c>
      <c r="N40" s="392"/>
      <c r="O40" s="393"/>
      <c r="P40" s="393"/>
      <c r="Q40" s="393"/>
      <c r="R40" s="393"/>
      <c r="S40" s="393"/>
      <c r="T40" s="393"/>
    </row>
    <row r="41" spans="1:20">
      <c r="A41" s="375">
        <v>2</v>
      </c>
      <c r="B41" s="397"/>
      <c r="C41" s="397"/>
      <c r="D41" s="397"/>
      <c r="E41" s="397"/>
      <c r="F41" s="397"/>
      <c r="G41" s="397"/>
      <c r="H41" s="397"/>
      <c r="I41" s="397"/>
      <c r="K41" s="402">
        <f t="shared" ref="K41:K44" si="10">B41*$O$10+C41*$O$11+D41*$O$12+E41*$O$13+F41*$O$14+G41*$O$15+H41*$O$16+I41*$O$17</f>
        <v>0</v>
      </c>
      <c r="L41" s="402">
        <f t="shared" ref="L41:L44" si="11">B41*$P$10+C41*$P$11+D41*$P$12+E41*$P$13+F41*$P$14+G41*$P$15+H41*$P$16+I41*$P$17</f>
        <v>0</v>
      </c>
      <c r="M41" s="402">
        <f t="shared" ref="M41:M44" si="12">B41*$Q$10+C41*$Q$11+D41*$Q$12+E41*$Q$13+F41*$Q$14+G41*$Q$15+H41*$Q$16+I41*$Q$17</f>
        <v>0</v>
      </c>
      <c r="N41" s="392"/>
      <c r="O41" s="393"/>
      <c r="P41" s="393"/>
      <c r="Q41" s="393"/>
      <c r="R41" s="393"/>
      <c r="S41" s="393"/>
      <c r="T41" s="393"/>
    </row>
    <row r="42" spans="1:20">
      <c r="A42" s="375">
        <v>3</v>
      </c>
      <c r="B42" s="400"/>
      <c r="C42" s="400"/>
      <c r="D42" s="400"/>
      <c r="E42" s="400"/>
      <c r="F42" s="400"/>
      <c r="G42" s="397"/>
      <c r="H42" s="397"/>
      <c r="I42" s="397"/>
      <c r="K42" s="402">
        <f t="shared" si="10"/>
        <v>0</v>
      </c>
      <c r="L42" s="402">
        <f t="shared" si="11"/>
        <v>0</v>
      </c>
      <c r="M42" s="402">
        <f t="shared" si="12"/>
        <v>0</v>
      </c>
      <c r="N42" s="392"/>
      <c r="O42" s="393"/>
      <c r="P42" s="393"/>
      <c r="Q42" s="393"/>
      <c r="R42" s="393"/>
      <c r="S42" s="393"/>
      <c r="T42" s="393"/>
    </row>
    <row r="43" spans="1:20">
      <c r="A43" s="375">
        <v>4</v>
      </c>
      <c r="B43" s="400"/>
      <c r="C43" s="400"/>
      <c r="D43" s="400"/>
      <c r="E43" s="400"/>
      <c r="F43" s="400"/>
      <c r="G43" s="397"/>
      <c r="H43" s="397"/>
      <c r="I43" s="397"/>
      <c r="K43" s="402">
        <f t="shared" si="10"/>
        <v>0</v>
      </c>
      <c r="L43" s="402">
        <f t="shared" si="11"/>
        <v>0</v>
      </c>
      <c r="M43" s="402">
        <f t="shared" si="12"/>
        <v>0</v>
      </c>
      <c r="N43" s="392"/>
      <c r="O43" s="393"/>
      <c r="P43" s="393"/>
      <c r="Q43" s="393"/>
      <c r="R43" s="393"/>
      <c r="S43" s="393"/>
      <c r="T43" s="393"/>
    </row>
    <row r="44" spans="1:20">
      <c r="A44" s="375">
        <v>5</v>
      </c>
      <c r="B44" s="400"/>
      <c r="C44" s="400"/>
      <c r="D44" s="400"/>
      <c r="E44" s="400"/>
      <c r="F44" s="400"/>
      <c r="G44" s="397"/>
      <c r="H44" s="397"/>
      <c r="I44" s="397"/>
      <c r="K44" s="402">
        <f t="shared" si="10"/>
        <v>0</v>
      </c>
      <c r="L44" s="402">
        <f t="shared" si="11"/>
        <v>0</v>
      </c>
      <c r="M44" s="402">
        <f t="shared" si="12"/>
        <v>0</v>
      </c>
      <c r="N44" s="392"/>
      <c r="O44" s="393"/>
      <c r="P44" s="393"/>
      <c r="Q44" s="393"/>
      <c r="R44" s="393"/>
      <c r="S44" s="393"/>
      <c r="T44" s="393"/>
    </row>
    <row r="45" spans="1:20">
      <c r="B45" s="382"/>
      <c r="C45" s="382"/>
      <c r="D45" s="382"/>
      <c r="E45" s="382"/>
      <c r="F45" s="382"/>
      <c r="G45" s="390"/>
      <c r="H45" s="390"/>
      <c r="I45" s="390"/>
      <c r="J45" s="380"/>
      <c r="K45" s="381"/>
      <c r="L45" s="381"/>
      <c r="M45" s="381"/>
      <c r="N45" s="392"/>
      <c r="O45" s="393"/>
      <c r="P45" s="393"/>
      <c r="Q45" s="393"/>
      <c r="R45" s="393"/>
      <c r="S45" s="393"/>
      <c r="T45" s="393"/>
    </row>
    <row r="46" spans="1:20">
      <c r="J46" s="380"/>
      <c r="K46" s="380"/>
      <c r="L46" s="380"/>
      <c r="M46" s="380"/>
      <c r="N46" s="393"/>
      <c r="O46" s="393"/>
      <c r="P46" s="393"/>
      <c r="Q46" s="393"/>
      <c r="R46" s="393"/>
      <c r="S46" s="393"/>
      <c r="T46" s="393"/>
    </row>
    <row r="47" spans="1:20">
      <c r="A47" s="403" t="s">
        <v>269</v>
      </c>
      <c r="F47" s="384"/>
      <c r="J47" s="375" t="s">
        <v>422</v>
      </c>
      <c r="K47" s="414">
        <v>200</v>
      </c>
      <c r="L47" s="414">
        <v>0</v>
      </c>
      <c r="M47" s="414">
        <v>0</v>
      </c>
      <c r="N47" s="393"/>
      <c r="O47" s="393"/>
      <c r="P47" s="393"/>
      <c r="Q47" s="393"/>
      <c r="R47" s="393"/>
      <c r="S47" s="393"/>
      <c r="T47" s="393"/>
    </row>
    <row r="48" spans="1:20">
      <c r="A48" s="378" t="s">
        <v>416</v>
      </c>
      <c r="B48" s="394" t="s">
        <v>400</v>
      </c>
      <c r="C48" s="394" t="s">
        <v>401</v>
      </c>
      <c r="D48" s="394" t="s">
        <v>402</v>
      </c>
      <c r="E48" s="394" t="s">
        <v>403</v>
      </c>
      <c r="F48" s="394" t="s">
        <v>404</v>
      </c>
      <c r="G48" s="395" t="str">
        <f>G38</f>
        <v>Biogödsel</v>
      </c>
      <c r="H48" s="395" t="str">
        <f>H38</f>
        <v>NPK 21-3-10</v>
      </c>
      <c r="I48" s="395" t="str">
        <f>I38</f>
        <v>Besal</v>
      </c>
      <c r="J48" s="379"/>
      <c r="K48" s="415" t="s">
        <v>176</v>
      </c>
      <c r="L48" s="415" t="s">
        <v>407</v>
      </c>
      <c r="M48" s="415" t="s">
        <v>408</v>
      </c>
      <c r="N48" s="392"/>
      <c r="O48" s="392"/>
      <c r="P48" s="392"/>
      <c r="Q48" s="392"/>
      <c r="R48" s="393"/>
      <c r="S48" s="393"/>
      <c r="T48" s="393"/>
    </row>
    <row r="49" spans="1:20">
      <c r="A49" s="383" t="s">
        <v>233</v>
      </c>
      <c r="B49" s="396"/>
      <c r="C49" s="396"/>
      <c r="D49" s="396"/>
      <c r="E49" s="396"/>
      <c r="F49" s="396"/>
      <c r="G49" s="396"/>
      <c r="H49" s="396"/>
      <c r="I49" s="396"/>
      <c r="J49" s="383"/>
      <c r="K49" s="396"/>
      <c r="L49" s="396"/>
      <c r="M49" s="396"/>
      <c r="N49" s="393"/>
      <c r="O49" s="393"/>
      <c r="P49" s="393"/>
      <c r="Q49" s="393"/>
      <c r="R49" s="393"/>
      <c r="S49" s="393"/>
      <c r="T49" s="393"/>
    </row>
    <row r="50" spans="1:20">
      <c r="A50" s="375">
        <v>1</v>
      </c>
      <c r="B50" s="397"/>
      <c r="C50" s="397"/>
      <c r="D50" s="397"/>
      <c r="E50" s="397"/>
      <c r="F50" s="397"/>
      <c r="G50" s="397"/>
      <c r="H50" s="397"/>
      <c r="I50" s="397"/>
      <c r="K50" s="402">
        <f>B50*$O$10+C50*$O$11+D50*$O$12+E50*$O$13+F50*$O$14+G50*$O$15+H50*$O$16+I50*$O$17</f>
        <v>0</v>
      </c>
      <c r="L50" s="402">
        <f>B50*$P$10+C50*$P$11+D50*$P$12+E50*$P$13+F50*$P$14+G50*$P$15+H50*$P$16+I50*$P$17</f>
        <v>0</v>
      </c>
      <c r="M50" s="402">
        <f>B50*$Q$10+C50*$Q$11+D50*$Q$12+E50*$Q$13+F50*$Q$14+G50*$Q$15+H50*$Q$16+I50*$Q$17</f>
        <v>0</v>
      </c>
      <c r="N50" s="392"/>
      <c r="O50" s="393"/>
      <c r="P50" s="393"/>
      <c r="Q50" s="393"/>
      <c r="R50" s="393"/>
      <c r="S50" s="393"/>
      <c r="T50" s="393"/>
    </row>
    <row r="51" spans="1:20">
      <c r="A51" s="375">
        <v>2</v>
      </c>
      <c r="B51" s="397"/>
      <c r="C51" s="397"/>
      <c r="D51" s="397"/>
      <c r="E51" s="397"/>
      <c r="F51" s="397"/>
      <c r="G51" s="397"/>
      <c r="H51" s="397"/>
      <c r="I51" s="397"/>
      <c r="K51" s="402">
        <f t="shared" ref="K51:K54" si="13">B51*$O$10+C51*$O$11+D51*$O$12+E51*$O$13+F51*$O$14+G51*$O$15+H51*$O$16+I51*$O$17</f>
        <v>0</v>
      </c>
      <c r="L51" s="402">
        <f t="shared" ref="L51:L54" si="14">B51*$P$10+C51*$P$11+D51*$P$12+E51*$P$13+F51*$P$14+G51*$P$15+H51*$P$16+I51*$P$17</f>
        <v>0</v>
      </c>
      <c r="M51" s="402">
        <f t="shared" ref="M51:M54" si="15">B51*$Q$10+C51*$Q$11+D51*$Q$12+E51*$Q$13+F51*$Q$14+G51*$Q$15+H51*$Q$16+I51*$Q$17</f>
        <v>0</v>
      </c>
      <c r="N51" s="392"/>
      <c r="O51" s="393"/>
      <c r="P51" s="393"/>
      <c r="Q51" s="393"/>
      <c r="R51" s="393"/>
      <c r="S51" s="393"/>
      <c r="T51" s="393"/>
    </row>
    <row r="52" spans="1:20">
      <c r="A52" s="375">
        <v>3</v>
      </c>
      <c r="B52" s="400"/>
      <c r="C52" s="400"/>
      <c r="D52" s="400"/>
      <c r="E52" s="400"/>
      <c r="F52" s="400"/>
      <c r="G52" s="397"/>
      <c r="H52" s="397"/>
      <c r="I52" s="397"/>
      <c r="K52" s="402">
        <f t="shared" si="13"/>
        <v>0</v>
      </c>
      <c r="L52" s="402">
        <f t="shared" si="14"/>
        <v>0</v>
      </c>
      <c r="M52" s="402">
        <f t="shared" si="15"/>
        <v>0</v>
      </c>
      <c r="N52" s="392"/>
      <c r="O52" s="393"/>
      <c r="P52" s="393"/>
      <c r="Q52" s="393"/>
      <c r="R52" s="393"/>
      <c r="S52" s="393"/>
      <c r="T52" s="393"/>
    </row>
    <row r="53" spans="1:20">
      <c r="A53" s="375">
        <v>4</v>
      </c>
      <c r="B53" s="400"/>
      <c r="C53" s="400"/>
      <c r="D53" s="400"/>
      <c r="E53" s="400"/>
      <c r="F53" s="400"/>
      <c r="G53" s="397"/>
      <c r="H53" s="397"/>
      <c r="I53" s="397"/>
      <c r="K53" s="402">
        <f t="shared" si="13"/>
        <v>0</v>
      </c>
      <c r="L53" s="402">
        <f t="shared" si="14"/>
        <v>0</v>
      </c>
      <c r="M53" s="402">
        <f t="shared" si="15"/>
        <v>0</v>
      </c>
      <c r="N53" s="392"/>
      <c r="O53" s="393"/>
      <c r="P53" s="393"/>
      <c r="Q53" s="393"/>
      <c r="R53" s="393"/>
      <c r="S53" s="393"/>
      <c r="T53" s="393"/>
    </row>
    <row r="54" spans="1:20">
      <c r="A54" s="375">
        <v>5</v>
      </c>
      <c r="B54" s="400"/>
      <c r="C54" s="400"/>
      <c r="D54" s="400"/>
      <c r="E54" s="400"/>
      <c r="F54" s="400"/>
      <c r="G54" s="397"/>
      <c r="H54" s="397"/>
      <c r="I54" s="397"/>
      <c r="K54" s="402">
        <f t="shared" si="13"/>
        <v>0</v>
      </c>
      <c r="L54" s="402">
        <f t="shared" si="14"/>
        <v>0</v>
      </c>
      <c r="M54" s="402">
        <f t="shared" si="15"/>
        <v>0</v>
      </c>
      <c r="N54" s="392"/>
      <c r="O54" s="393"/>
      <c r="P54" s="393"/>
      <c r="Q54" s="393"/>
      <c r="R54" s="393"/>
      <c r="S54" s="393"/>
      <c r="T54" s="393"/>
    </row>
    <row r="55" spans="1:20">
      <c r="B55" s="382"/>
      <c r="C55" s="382"/>
      <c r="D55" s="382"/>
      <c r="E55" s="382"/>
      <c r="F55" s="382"/>
      <c r="G55" s="390"/>
      <c r="H55" s="390"/>
      <c r="I55" s="390"/>
      <c r="J55" s="380"/>
      <c r="K55" s="381"/>
      <c r="L55" s="381"/>
      <c r="M55" s="381"/>
      <c r="N55" s="392"/>
      <c r="O55" s="393"/>
      <c r="P55" s="393"/>
      <c r="Q55" s="393"/>
      <c r="R55" s="393"/>
      <c r="S55" s="393"/>
      <c r="T55" s="393"/>
    </row>
    <row r="56" spans="1:20">
      <c r="A56" s="425"/>
      <c r="B56" s="425"/>
      <c r="C56" s="425"/>
      <c r="D56" s="425"/>
      <c r="E56" s="425"/>
      <c r="F56" s="425"/>
      <c r="G56" s="425"/>
      <c r="H56" s="425"/>
      <c r="I56" s="425"/>
      <c r="J56" s="426"/>
      <c r="K56" s="426"/>
      <c r="L56" s="380"/>
      <c r="M56" s="380"/>
      <c r="N56" s="393"/>
      <c r="O56" s="393"/>
      <c r="P56" s="393"/>
      <c r="Q56" s="393"/>
      <c r="R56" s="393"/>
      <c r="S56" s="393"/>
      <c r="T56" s="393"/>
    </row>
    <row r="57" spans="1:20">
      <c r="A57" s="403" t="s">
        <v>443</v>
      </c>
      <c r="D57" s="401" t="s">
        <v>444</v>
      </c>
      <c r="E57" s="394" t="s">
        <v>445</v>
      </c>
      <c r="F57" s="423">
        <v>12</v>
      </c>
      <c r="G57" s="395" t="s">
        <v>446</v>
      </c>
      <c r="H57" s="424">
        <v>12</v>
      </c>
      <c r="I57" s="395" t="s">
        <v>447</v>
      </c>
      <c r="J57" s="394">
        <f>F57*H57</f>
        <v>144</v>
      </c>
      <c r="K57" s="426"/>
      <c r="L57" s="380"/>
      <c r="M57" s="380"/>
      <c r="N57" s="393"/>
      <c r="O57" s="393"/>
      <c r="P57" s="393"/>
      <c r="Q57" s="393"/>
      <c r="R57" s="393"/>
      <c r="S57" s="393"/>
      <c r="T57" s="393"/>
    </row>
    <row r="58" spans="1:20">
      <c r="J58" s="380"/>
      <c r="K58" s="426"/>
      <c r="L58" s="380"/>
      <c r="M58" s="380"/>
      <c r="N58" s="393"/>
      <c r="O58" s="393"/>
      <c r="P58" s="393"/>
      <c r="Q58" s="393"/>
      <c r="R58" s="393"/>
      <c r="S58" s="393"/>
      <c r="T58" s="393"/>
    </row>
    <row r="59" spans="1:20">
      <c r="A59" s="403" t="s">
        <v>269</v>
      </c>
      <c r="F59" s="384"/>
      <c r="K59" s="425"/>
      <c r="N59" s="393"/>
      <c r="O59" s="393"/>
      <c r="P59" s="393"/>
      <c r="Q59" s="393"/>
      <c r="R59" s="393"/>
      <c r="S59" s="393"/>
      <c r="T59" s="393"/>
    </row>
    <row r="60" spans="1:20">
      <c r="A60" s="378" t="s">
        <v>412</v>
      </c>
      <c r="B60" s="394" t="s">
        <v>400</v>
      </c>
      <c r="C60" s="394" t="s">
        <v>401</v>
      </c>
      <c r="D60" s="394" t="s">
        <v>420</v>
      </c>
      <c r="E60" s="394" t="s">
        <v>403</v>
      </c>
      <c r="F60" s="394" t="s">
        <v>404</v>
      </c>
      <c r="G60" s="395" t="s">
        <v>424</v>
      </c>
      <c r="H60" s="395" t="s">
        <v>441</v>
      </c>
      <c r="I60" s="395" t="s">
        <v>440</v>
      </c>
      <c r="K60" s="425"/>
    </row>
    <row r="61" spans="1:20">
      <c r="A61" s="383" t="s">
        <v>233</v>
      </c>
      <c r="B61" s="396"/>
      <c r="C61" s="396"/>
      <c r="D61" s="396"/>
      <c r="E61" s="396"/>
      <c r="F61" s="396"/>
      <c r="G61" s="396"/>
      <c r="H61" s="396"/>
      <c r="I61" s="396"/>
      <c r="K61" s="425"/>
    </row>
    <row r="62" spans="1:20">
      <c r="A62" s="375">
        <v>1</v>
      </c>
      <c r="B62" s="427">
        <f>B10/10000*$J$57</f>
        <v>14.4</v>
      </c>
      <c r="C62" s="427">
        <f t="shared" ref="C62:I62" si="16">C10/10000*$J$57</f>
        <v>3.1679999999999997</v>
      </c>
      <c r="D62" s="427">
        <f t="shared" si="16"/>
        <v>4.8960000000000008</v>
      </c>
      <c r="E62" s="427">
        <f t="shared" si="16"/>
        <v>0</v>
      </c>
      <c r="F62" s="427">
        <f t="shared" si="16"/>
        <v>0</v>
      </c>
      <c r="G62" s="427">
        <f t="shared" si="16"/>
        <v>0</v>
      </c>
      <c r="H62" s="427">
        <f t="shared" si="16"/>
        <v>0</v>
      </c>
      <c r="I62" s="427">
        <f t="shared" si="16"/>
        <v>0</v>
      </c>
      <c r="K62" s="425"/>
    </row>
    <row r="63" spans="1:20">
      <c r="A63" s="375">
        <v>2</v>
      </c>
      <c r="B63" s="427">
        <f t="shared" ref="B63:I63" si="17">B11/10000*$J$57</f>
        <v>0</v>
      </c>
      <c r="C63" s="427">
        <f t="shared" si="17"/>
        <v>12.959999999999999</v>
      </c>
      <c r="D63" s="427">
        <f t="shared" si="17"/>
        <v>10.655999999999999</v>
      </c>
      <c r="E63" s="427">
        <f t="shared" si="17"/>
        <v>0</v>
      </c>
      <c r="F63" s="427">
        <f t="shared" si="17"/>
        <v>187.20000000000002</v>
      </c>
      <c r="G63" s="427">
        <f t="shared" si="17"/>
        <v>0</v>
      </c>
      <c r="H63" s="427">
        <f t="shared" si="17"/>
        <v>0</v>
      </c>
      <c r="I63" s="427">
        <f t="shared" si="17"/>
        <v>0</v>
      </c>
      <c r="K63" s="425"/>
    </row>
    <row r="64" spans="1:20">
      <c r="A64" s="375">
        <v>3</v>
      </c>
      <c r="B64" s="427">
        <f t="shared" ref="B64:I64" si="18">B12/10000*$J$57</f>
        <v>0</v>
      </c>
      <c r="C64" s="427">
        <f t="shared" si="18"/>
        <v>12.959999999999999</v>
      </c>
      <c r="D64" s="427">
        <f t="shared" si="18"/>
        <v>10.655999999999999</v>
      </c>
      <c r="E64" s="427">
        <f t="shared" si="18"/>
        <v>0</v>
      </c>
      <c r="F64" s="427">
        <f t="shared" si="18"/>
        <v>187.20000000000002</v>
      </c>
      <c r="G64" s="427">
        <f t="shared" si="18"/>
        <v>0</v>
      </c>
      <c r="H64" s="427">
        <f t="shared" si="18"/>
        <v>0</v>
      </c>
      <c r="I64" s="427">
        <f t="shared" si="18"/>
        <v>0</v>
      </c>
      <c r="K64" s="425"/>
    </row>
    <row r="65" spans="1:11">
      <c r="A65" s="375">
        <v>4</v>
      </c>
      <c r="B65" s="427">
        <f t="shared" ref="B65:I65" si="19">B13/10000*$J$57</f>
        <v>0</v>
      </c>
      <c r="C65" s="427">
        <f t="shared" si="19"/>
        <v>12.959999999999999</v>
      </c>
      <c r="D65" s="427">
        <f t="shared" si="19"/>
        <v>10.655999999999999</v>
      </c>
      <c r="E65" s="427">
        <f t="shared" si="19"/>
        <v>0</v>
      </c>
      <c r="F65" s="427">
        <f t="shared" si="19"/>
        <v>122.39999999999999</v>
      </c>
      <c r="G65" s="427">
        <f t="shared" si="19"/>
        <v>0</v>
      </c>
      <c r="H65" s="427">
        <f t="shared" si="19"/>
        <v>0</v>
      </c>
      <c r="I65" s="427">
        <f t="shared" si="19"/>
        <v>0</v>
      </c>
      <c r="K65" s="425"/>
    </row>
    <row r="66" spans="1:11">
      <c r="A66" s="375">
        <v>5</v>
      </c>
      <c r="B66" s="427">
        <f t="shared" ref="B66:I66" si="20">B14/10000*$J$57</f>
        <v>0</v>
      </c>
      <c r="C66" s="427">
        <f t="shared" si="20"/>
        <v>12.959999999999999</v>
      </c>
      <c r="D66" s="427">
        <f t="shared" si="20"/>
        <v>10.655999999999999</v>
      </c>
      <c r="E66" s="427">
        <f t="shared" si="20"/>
        <v>0</v>
      </c>
      <c r="F66" s="427">
        <f t="shared" si="20"/>
        <v>122.39999999999999</v>
      </c>
      <c r="G66" s="427">
        <f t="shared" si="20"/>
        <v>0</v>
      </c>
      <c r="H66" s="427">
        <f t="shared" si="20"/>
        <v>0</v>
      </c>
      <c r="I66" s="427">
        <f t="shared" si="20"/>
        <v>0</v>
      </c>
      <c r="K66" s="425"/>
    </row>
    <row r="67" spans="1:11">
      <c r="A67" s="384"/>
      <c r="B67" s="390"/>
      <c r="C67" s="390"/>
      <c r="D67" s="390"/>
      <c r="E67" s="390"/>
      <c r="F67" s="390"/>
      <c r="G67" s="390"/>
      <c r="H67" s="390"/>
      <c r="I67" s="390"/>
      <c r="K67" s="425"/>
    </row>
    <row r="68" spans="1:11">
      <c r="D68" s="375" t="s">
        <v>421</v>
      </c>
      <c r="K68" s="425"/>
    </row>
    <row r="69" spans="1:11">
      <c r="A69" s="403" t="s">
        <v>435</v>
      </c>
      <c r="F69" s="384"/>
      <c r="K69" s="425"/>
    </row>
    <row r="70" spans="1:11">
      <c r="A70" s="378" t="s">
        <v>413</v>
      </c>
      <c r="B70" s="394" t="s">
        <v>400</v>
      </c>
      <c r="C70" s="394" t="s">
        <v>401</v>
      </c>
      <c r="D70" s="394" t="s">
        <v>402</v>
      </c>
      <c r="E70" s="394" t="s">
        <v>403</v>
      </c>
      <c r="F70" s="394" t="s">
        <v>404</v>
      </c>
      <c r="G70" s="395" t="str">
        <f>G60</f>
        <v>Biogödsel</v>
      </c>
      <c r="H70" s="395" t="str">
        <f>H60</f>
        <v>NPK 21-3-10</v>
      </c>
      <c r="I70" s="395" t="str">
        <f>I60</f>
        <v>XXX</v>
      </c>
      <c r="K70" s="425"/>
    </row>
    <row r="71" spans="1:11">
      <c r="A71" s="383" t="s">
        <v>233</v>
      </c>
      <c r="B71" s="396"/>
      <c r="C71" s="396"/>
      <c r="D71" s="396"/>
      <c r="E71" s="396"/>
      <c r="F71" s="396"/>
      <c r="G71" s="396"/>
      <c r="H71" s="396"/>
      <c r="I71" s="396"/>
      <c r="K71" s="425"/>
    </row>
    <row r="72" spans="1:11">
      <c r="A72" s="375">
        <v>1</v>
      </c>
      <c r="B72" s="427">
        <f>B20/10000*$J$57</f>
        <v>0</v>
      </c>
      <c r="C72" s="427">
        <f t="shared" ref="C72:I72" si="21">C20/10000*$J$57</f>
        <v>1.728</v>
      </c>
      <c r="D72" s="427">
        <f t="shared" si="21"/>
        <v>6.3359999999999994</v>
      </c>
      <c r="E72" s="427">
        <f t="shared" si="21"/>
        <v>0</v>
      </c>
      <c r="F72" s="427">
        <f t="shared" si="21"/>
        <v>0</v>
      </c>
      <c r="G72" s="427">
        <f t="shared" si="21"/>
        <v>0</v>
      </c>
      <c r="H72" s="427">
        <f t="shared" si="21"/>
        <v>0</v>
      </c>
      <c r="I72" s="427">
        <f t="shared" si="21"/>
        <v>0</v>
      </c>
      <c r="K72" s="425"/>
    </row>
    <row r="73" spans="1:11">
      <c r="A73" s="375">
        <v>2</v>
      </c>
      <c r="B73" s="427">
        <f t="shared" ref="B73:I73" si="22">B21/10000*$J$57</f>
        <v>0</v>
      </c>
      <c r="C73" s="427">
        <f t="shared" si="22"/>
        <v>1.728</v>
      </c>
      <c r="D73" s="427">
        <f t="shared" si="22"/>
        <v>6.3359999999999994</v>
      </c>
      <c r="E73" s="427">
        <f t="shared" si="22"/>
        <v>0</v>
      </c>
      <c r="F73" s="427">
        <f t="shared" si="22"/>
        <v>0</v>
      </c>
      <c r="G73" s="427">
        <f t="shared" si="22"/>
        <v>0</v>
      </c>
      <c r="H73" s="427">
        <f t="shared" si="22"/>
        <v>0</v>
      </c>
      <c r="I73" s="427">
        <f t="shared" si="22"/>
        <v>0</v>
      </c>
      <c r="K73" s="425"/>
    </row>
    <row r="74" spans="1:11">
      <c r="A74" s="375">
        <v>3</v>
      </c>
      <c r="B74" s="427">
        <f t="shared" ref="B74:I74" si="23">B22/10000*$J$57</f>
        <v>0</v>
      </c>
      <c r="C74" s="427">
        <f t="shared" si="23"/>
        <v>1.728</v>
      </c>
      <c r="D74" s="427">
        <f t="shared" si="23"/>
        <v>6.3359999999999994</v>
      </c>
      <c r="E74" s="427">
        <f t="shared" si="23"/>
        <v>0</v>
      </c>
      <c r="F74" s="427">
        <f t="shared" si="23"/>
        <v>0</v>
      </c>
      <c r="G74" s="427">
        <f t="shared" si="23"/>
        <v>0</v>
      </c>
      <c r="H74" s="427">
        <f t="shared" si="23"/>
        <v>0</v>
      </c>
      <c r="I74" s="427">
        <f t="shared" si="23"/>
        <v>0</v>
      </c>
      <c r="K74" s="425"/>
    </row>
    <row r="75" spans="1:11">
      <c r="A75" s="375">
        <v>4</v>
      </c>
      <c r="B75" s="427">
        <f t="shared" ref="B75:I75" si="24">B23/10000*$J$57</f>
        <v>0</v>
      </c>
      <c r="C75" s="427">
        <f t="shared" si="24"/>
        <v>1.728</v>
      </c>
      <c r="D75" s="427">
        <f t="shared" si="24"/>
        <v>6.3359999999999994</v>
      </c>
      <c r="E75" s="427">
        <f t="shared" si="24"/>
        <v>0</v>
      </c>
      <c r="F75" s="427">
        <f t="shared" si="24"/>
        <v>0</v>
      </c>
      <c r="G75" s="427">
        <f t="shared" si="24"/>
        <v>0</v>
      </c>
      <c r="H75" s="427">
        <f t="shared" si="24"/>
        <v>0</v>
      </c>
      <c r="I75" s="427">
        <f t="shared" si="24"/>
        <v>0</v>
      </c>
      <c r="K75" s="425"/>
    </row>
    <row r="76" spans="1:11">
      <c r="A76" s="375">
        <v>5</v>
      </c>
      <c r="B76" s="427">
        <f t="shared" ref="B76:I76" si="25">B24/10000*$J$57</f>
        <v>0</v>
      </c>
      <c r="C76" s="427">
        <f t="shared" si="25"/>
        <v>1.728</v>
      </c>
      <c r="D76" s="427">
        <f t="shared" si="25"/>
        <v>6.3359999999999994</v>
      </c>
      <c r="E76" s="427">
        <f t="shared" si="25"/>
        <v>0</v>
      </c>
      <c r="F76" s="427">
        <f t="shared" si="25"/>
        <v>0</v>
      </c>
      <c r="G76" s="427">
        <f t="shared" si="25"/>
        <v>0</v>
      </c>
      <c r="H76" s="427">
        <f t="shared" si="25"/>
        <v>0</v>
      </c>
      <c r="I76" s="427">
        <f t="shared" si="25"/>
        <v>0</v>
      </c>
      <c r="K76" s="425"/>
    </row>
    <row r="77" spans="1:11">
      <c r="B77" s="382"/>
      <c r="C77" s="382"/>
      <c r="D77" s="382"/>
      <c r="E77" s="382"/>
      <c r="F77" s="382"/>
      <c r="G77" s="390"/>
      <c r="H77" s="390"/>
      <c r="I77" s="390"/>
      <c r="K77" s="425"/>
    </row>
    <row r="78" spans="1:11">
      <c r="K78" s="425"/>
    </row>
    <row r="79" spans="1:11">
      <c r="A79" s="403" t="s">
        <v>270</v>
      </c>
      <c r="F79" s="384"/>
      <c r="K79" s="425"/>
    </row>
    <row r="80" spans="1:11">
      <c r="A80" s="378" t="s">
        <v>414</v>
      </c>
      <c r="B80" s="394" t="s">
        <v>400</v>
      </c>
      <c r="C80" s="394" t="s">
        <v>401</v>
      </c>
      <c r="D80" s="394" t="s">
        <v>402</v>
      </c>
      <c r="E80" s="394" t="s">
        <v>403</v>
      </c>
      <c r="F80" s="394" t="s">
        <v>404</v>
      </c>
      <c r="G80" s="395" t="str">
        <f>G70</f>
        <v>Biogödsel</v>
      </c>
      <c r="H80" s="395" t="str">
        <f>H70</f>
        <v>NPK 21-3-10</v>
      </c>
      <c r="I80" s="395" t="str">
        <f>I70</f>
        <v>XXX</v>
      </c>
      <c r="K80" s="425"/>
    </row>
    <row r="81" spans="1:11">
      <c r="A81" s="383" t="s">
        <v>233</v>
      </c>
      <c r="B81" s="396"/>
      <c r="C81" s="396"/>
      <c r="D81" s="396"/>
      <c r="E81" s="396"/>
      <c r="F81" s="396"/>
      <c r="G81" s="396"/>
      <c r="H81" s="396"/>
      <c r="I81" s="396"/>
      <c r="K81" s="425"/>
    </row>
    <row r="82" spans="1:11">
      <c r="A82" s="375">
        <v>1</v>
      </c>
      <c r="B82" s="427">
        <f>B30/10000*$J$57</f>
        <v>0</v>
      </c>
      <c r="C82" s="427">
        <f t="shared" ref="C82:I82" si="26">C30/10000*$J$57</f>
        <v>0</v>
      </c>
      <c r="D82" s="427">
        <f t="shared" si="26"/>
        <v>0</v>
      </c>
      <c r="E82" s="427">
        <f t="shared" si="26"/>
        <v>0</v>
      </c>
      <c r="F82" s="427">
        <f t="shared" si="26"/>
        <v>0</v>
      </c>
      <c r="G82" s="427">
        <f t="shared" si="26"/>
        <v>0</v>
      </c>
      <c r="H82" s="427">
        <f t="shared" si="26"/>
        <v>0</v>
      </c>
      <c r="I82" s="427">
        <f t="shared" si="26"/>
        <v>2.16</v>
      </c>
      <c r="K82" s="425"/>
    </row>
    <row r="83" spans="1:11">
      <c r="A83" s="375">
        <v>2</v>
      </c>
      <c r="B83" s="427">
        <f t="shared" ref="B83:I83" si="27">B31/10000*$J$57</f>
        <v>0</v>
      </c>
      <c r="C83" s="427">
        <f t="shared" si="27"/>
        <v>0</v>
      </c>
      <c r="D83" s="427">
        <f t="shared" si="27"/>
        <v>0</v>
      </c>
      <c r="E83" s="427">
        <f t="shared" si="27"/>
        <v>0</v>
      </c>
      <c r="F83" s="427">
        <f t="shared" si="27"/>
        <v>0</v>
      </c>
      <c r="G83" s="427">
        <f t="shared" si="27"/>
        <v>0</v>
      </c>
      <c r="H83" s="427">
        <f t="shared" si="27"/>
        <v>0</v>
      </c>
      <c r="I83" s="427">
        <f t="shared" si="27"/>
        <v>2.16</v>
      </c>
      <c r="K83" s="425"/>
    </row>
    <row r="84" spans="1:11">
      <c r="A84" s="375">
        <v>3</v>
      </c>
      <c r="B84" s="427">
        <f t="shared" ref="B84:I84" si="28">B32/10000*$J$57</f>
        <v>0</v>
      </c>
      <c r="C84" s="427">
        <f t="shared" si="28"/>
        <v>0</v>
      </c>
      <c r="D84" s="427">
        <f t="shared" si="28"/>
        <v>0</v>
      </c>
      <c r="E84" s="427">
        <f t="shared" si="28"/>
        <v>0</v>
      </c>
      <c r="F84" s="427">
        <f t="shared" si="28"/>
        <v>0</v>
      </c>
      <c r="G84" s="427">
        <f t="shared" si="28"/>
        <v>0</v>
      </c>
      <c r="H84" s="427">
        <f t="shared" si="28"/>
        <v>0</v>
      </c>
      <c r="I84" s="427">
        <f t="shared" si="28"/>
        <v>2.16</v>
      </c>
      <c r="K84" s="425"/>
    </row>
    <row r="85" spans="1:11">
      <c r="A85" s="375">
        <v>4</v>
      </c>
      <c r="B85" s="427">
        <f t="shared" ref="B85:I85" si="29">B33/10000*$J$57</f>
        <v>0</v>
      </c>
      <c r="C85" s="427">
        <f t="shared" si="29"/>
        <v>0</v>
      </c>
      <c r="D85" s="427">
        <f t="shared" si="29"/>
        <v>0</v>
      </c>
      <c r="E85" s="427">
        <f t="shared" si="29"/>
        <v>0</v>
      </c>
      <c r="F85" s="427">
        <f t="shared" si="29"/>
        <v>79.2</v>
      </c>
      <c r="G85" s="427">
        <f t="shared" si="29"/>
        <v>0</v>
      </c>
      <c r="H85" s="427">
        <f t="shared" si="29"/>
        <v>0</v>
      </c>
      <c r="I85" s="427">
        <f t="shared" si="29"/>
        <v>2.16</v>
      </c>
      <c r="K85" s="425"/>
    </row>
    <row r="86" spans="1:11">
      <c r="A86" s="375">
        <v>5</v>
      </c>
      <c r="B86" s="427">
        <f t="shared" ref="B86:I86" si="30">B34/10000*$J$57</f>
        <v>0</v>
      </c>
      <c r="C86" s="427">
        <f t="shared" si="30"/>
        <v>0</v>
      </c>
      <c r="D86" s="427">
        <f t="shared" si="30"/>
        <v>0</v>
      </c>
      <c r="E86" s="427">
        <f t="shared" si="30"/>
        <v>0</v>
      </c>
      <c r="F86" s="427">
        <f t="shared" si="30"/>
        <v>79.2</v>
      </c>
      <c r="G86" s="427">
        <f t="shared" si="30"/>
        <v>0</v>
      </c>
      <c r="H86" s="427">
        <f t="shared" si="30"/>
        <v>0</v>
      </c>
      <c r="I86" s="427">
        <f t="shared" si="30"/>
        <v>2.16</v>
      </c>
      <c r="K86" s="425"/>
    </row>
    <row r="87" spans="1:11">
      <c r="B87" s="382"/>
      <c r="C87" s="382"/>
      <c r="D87" s="382"/>
      <c r="E87" s="382"/>
      <c r="F87" s="382"/>
      <c r="G87" s="390"/>
      <c r="H87" s="390"/>
      <c r="I87" s="390"/>
      <c r="K87" s="425"/>
    </row>
    <row r="88" spans="1:11">
      <c r="K88" s="425"/>
    </row>
    <row r="89" spans="1:11">
      <c r="A89" s="403" t="s">
        <v>436</v>
      </c>
      <c r="F89" s="384"/>
      <c r="K89" s="425"/>
    </row>
    <row r="90" spans="1:11">
      <c r="A90" s="378" t="s">
        <v>415</v>
      </c>
      <c r="B90" s="394" t="s">
        <v>400</v>
      </c>
      <c r="C90" s="394" t="s">
        <v>401</v>
      </c>
      <c r="D90" s="394" t="s">
        <v>402</v>
      </c>
      <c r="E90" s="394" t="s">
        <v>403</v>
      </c>
      <c r="F90" s="394" t="s">
        <v>404</v>
      </c>
      <c r="G90" s="395" t="str">
        <f>G80</f>
        <v>Biogödsel</v>
      </c>
      <c r="H90" s="395" t="str">
        <f>H80</f>
        <v>NPK 21-3-10</v>
      </c>
      <c r="I90" s="395" t="str">
        <f>I80</f>
        <v>XXX</v>
      </c>
      <c r="K90" s="425"/>
    </row>
    <row r="91" spans="1:11">
      <c r="A91" s="383" t="s">
        <v>233</v>
      </c>
      <c r="B91" s="396"/>
      <c r="C91" s="396"/>
      <c r="D91" s="396"/>
      <c r="E91" s="396"/>
      <c r="F91" s="396"/>
      <c r="G91" s="396"/>
      <c r="H91" s="396"/>
      <c r="I91" s="396"/>
      <c r="K91" s="425"/>
    </row>
    <row r="92" spans="1:11">
      <c r="A92" s="375">
        <v>1</v>
      </c>
      <c r="B92" s="427">
        <f>B40/10000*$J$57</f>
        <v>0</v>
      </c>
      <c r="C92" s="427">
        <f t="shared" ref="C92:I92" si="31">C40/10000*$J$57</f>
        <v>0</v>
      </c>
      <c r="D92" s="427">
        <f t="shared" si="31"/>
        <v>0</v>
      </c>
      <c r="E92" s="427">
        <f t="shared" si="31"/>
        <v>0</v>
      </c>
      <c r="F92" s="427">
        <f t="shared" si="31"/>
        <v>0</v>
      </c>
      <c r="G92" s="427">
        <f t="shared" si="31"/>
        <v>0</v>
      </c>
      <c r="H92" s="427">
        <f t="shared" si="31"/>
        <v>0</v>
      </c>
      <c r="I92" s="427">
        <f t="shared" si="31"/>
        <v>0</v>
      </c>
      <c r="K92" s="425"/>
    </row>
    <row r="93" spans="1:11">
      <c r="A93" s="375">
        <v>2</v>
      </c>
      <c r="B93" s="427">
        <f t="shared" ref="B93:I93" si="32">B41/10000*$J$57</f>
        <v>0</v>
      </c>
      <c r="C93" s="427">
        <f t="shared" si="32"/>
        <v>0</v>
      </c>
      <c r="D93" s="427">
        <f t="shared" si="32"/>
        <v>0</v>
      </c>
      <c r="E93" s="427">
        <f t="shared" si="32"/>
        <v>0</v>
      </c>
      <c r="F93" s="427">
        <f t="shared" si="32"/>
        <v>0</v>
      </c>
      <c r="G93" s="427">
        <f t="shared" si="32"/>
        <v>0</v>
      </c>
      <c r="H93" s="427">
        <f t="shared" si="32"/>
        <v>0</v>
      </c>
      <c r="I93" s="427">
        <f t="shared" si="32"/>
        <v>0</v>
      </c>
      <c r="K93" s="425"/>
    </row>
    <row r="94" spans="1:11">
      <c r="A94" s="375">
        <v>3</v>
      </c>
      <c r="B94" s="427">
        <f t="shared" ref="B94:I94" si="33">B42/10000*$J$57</f>
        <v>0</v>
      </c>
      <c r="C94" s="427">
        <f t="shared" si="33"/>
        <v>0</v>
      </c>
      <c r="D94" s="427">
        <f t="shared" si="33"/>
        <v>0</v>
      </c>
      <c r="E94" s="427">
        <f t="shared" si="33"/>
        <v>0</v>
      </c>
      <c r="F94" s="427">
        <f t="shared" si="33"/>
        <v>0</v>
      </c>
      <c r="G94" s="427">
        <f t="shared" si="33"/>
        <v>0</v>
      </c>
      <c r="H94" s="427">
        <f t="shared" si="33"/>
        <v>0</v>
      </c>
      <c r="I94" s="427">
        <f t="shared" si="33"/>
        <v>0</v>
      </c>
      <c r="K94" s="425"/>
    </row>
    <row r="95" spans="1:11">
      <c r="A95" s="375">
        <v>4</v>
      </c>
      <c r="B95" s="427">
        <f t="shared" ref="B95:I95" si="34">B43/10000*$J$57</f>
        <v>0</v>
      </c>
      <c r="C95" s="427">
        <f t="shared" si="34"/>
        <v>0</v>
      </c>
      <c r="D95" s="427">
        <f t="shared" si="34"/>
        <v>0</v>
      </c>
      <c r="E95" s="427">
        <f t="shared" si="34"/>
        <v>0</v>
      </c>
      <c r="F95" s="427">
        <f t="shared" si="34"/>
        <v>0</v>
      </c>
      <c r="G95" s="427">
        <f t="shared" si="34"/>
        <v>0</v>
      </c>
      <c r="H95" s="427">
        <f t="shared" si="34"/>
        <v>0</v>
      </c>
      <c r="I95" s="427">
        <f t="shared" si="34"/>
        <v>0</v>
      </c>
      <c r="K95" s="425"/>
    </row>
    <row r="96" spans="1:11">
      <c r="A96" s="375">
        <v>5</v>
      </c>
      <c r="B96" s="427">
        <f t="shared" ref="B96:I96" si="35">B44/10000*$J$57</f>
        <v>0</v>
      </c>
      <c r="C96" s="427">
        <f t="shared" si="35"/>
        <v>0</v>
      </c>
      <c r="D96" s="427">
        <f t="shared" si="35"/>
        <v>0</v>
      </c>
      <c r="E96" s="427">
        <f t="shared" si="35"/>
        <v>0</v>
      </c>
      <c r="F96" s="427">
        <f t="shared" si="35"/>
        <v>0</v>
      </c>
      <c r="G96" s="427">
        <f t="shared" si="35"/>
        <v>0</v>
      </c>
      <c r="H96" s="427">
        <f t="shared" si="35"/>
        <v>0</v>
      </c>
      <c r="I96" s="427">
        <f t="shared" si="35"/>
        <v>0</v>
      </c>
      <c r="K96" s="425"/>
    </row>
    <row r="97" spans="1:11">
      <c r="B97" s="382"/>
      <c r="C97" s="382"/>
      <c r="D97" s="382"/>
      <c r="E97" s="382"/>
      <c r="F97" s="382"/>
      <c r="G97" s="390"/>
      <c r="H97" s="390"/>
      <c r="I97" s="390"/>
      <c r="K97" s="425"/>
    </row>
    <row r="98" spans="1:11">
      <c r="K98" s="425"/>
    </row>
    <row r="99" spans="1:11">
      <c r="A99" s="403" t="s">
        <v>269</v>
      </c>
      <c r="F99" s="384"/>
      <c r="K99" s="425"/>
    </row>
    <row r="100" spans="1:11">
      <c r="A100" s="378" t="s">
        <v>416</v>
      </c>
      <c r="B100" s="394" t="s">
        <v>400</v>
      </c>
      <c r="C100" s="394" t="s">
        <v>401</v>
      </c>
      <c r="D100" s="394" t="s">
        <v>402</v>
      </c>
      <c r="E100" s="394" t="s">
        <v>403</v>
      </c>
      <c r="F100" s="394" t="s">
        <v>404</v>
      </c>
      <c r="G100" s="395" t="str">
        <f>G90</f>
        <v>Biogödsel</v>
      </c>
      <c r="H100" s="395" t="str">
        <f>H90</f>
        <v>NPK 21-3-10</v>
      </c>
      <c r="I100" s="395" t="str">
        <f>I90</f>
        <v>XXX</v>
      </c>
      <c r="K100" s="425"/>
    </row>
    <row r="101" spans="1:11">
      <c r="A101" s="383" t="s">
        <v>233</v>
      </c>
      <c r="B101" s="396"/>
      <c r="C101" s="396"/>
      <c r="D101" s="396"/>
      <c r="E101" s="396"/>
      <c r="F101" s="396"/>
      <c r="G101" s="396"/>
      <c r="H101" s="396"/>
      <c r="I101" s="396"/>
      <c r="K101" s="425"/>
    </row>
    <row r="102" spans="1:11">
      <c r="A102" s="375">
        <v>1</v>
      </c>
      <c r="B102" s="427">
        <f>B50/10000*$J$57</f>
        <v>0</v>
      </c>
      <c r="C102" s="427">
        <f t="shared" ref="C102:I102" si="36">C50/10000*$J$57</f>
        <v>0</v>
      </c>
      <c r="D102" s="427">
        <f t="shared" si="36"/>
        <v>0</v>
      </c>
      <c r="E102" s="427">
        <f t="shared" si="36"/>
        <v>0</v>
      </c>
      <c r="F102" s="427">
        <f t="shared" si="36"/>
        <v>0</v>
      </c>
      <c r="G102" s="427">
        <f t="shared" si="36"/>
        <v>0</v>
      </c>
      <c r="H102" s="427">
        <f t="shared" si="36"/>
        <v>0</v>
      </c>
      <c r="I102" s="427">
        <f t="shared" si="36"/>
        <v>0</v>
      </c>
      <c r="K102" s="425"/>
    </row>
    <row r="103" spans="1:11">
      <c r="A103" s="375">
        <v>2</v>
      </c>
      <c r="B103" s="427">
        <f t="shared" ref="B103:I103" si="37">B51/10000*$J$57</f>
        <v>0</v>
      </c>
      <c r="C103" s="427">
        <f t="shared" si="37"/>
        <v>0</v>
      </c>
      <c r="D103" s="427">
        <f t="shared" si="37"/>
        <v>0</v>
      </c>
      <c r="E103" s="427">
        <f t="shared" si="37"/>
        <v>0</v>
      </c>
      <c r="F103" s="427">
        <f t="shared" si="37"/>
        <v>0</v>
      </c>
      <c r="G103" s="427">
        <f t="shared" si="37"/>
        <v>0</v>
      </c>
      <c r="H103" s="427">
        <f t="shared" si="37"/>
        <v>0</v>
      </c>
      <c r="I103" s="427">
        <f t="shared" si="37"/>
        <v>0</v>
      </c>
      <c r="K103" s="425"/>
    </row>
    <row r="104" spans="1:11">
      <c r="A104" s="375">
        <v>3</v>
      </c>
      <c r="B104" s="427">
        <f t="shared" ref="B104:I104" si="38">B52/10000*$J$57</f>
        <v>0</v>
      </c>
      <c r="C104" s="427">
        <f t="shared" si="38"/>
        <v>0</v>
      </c>
      <c r="D104" s="427">
        <f t="shared" si="38"/>
        <v>0</v>
      </c>
      <c r="E104" s="427">
        <f t="shared" si="38"/>
        <v>0</v>
      </c>
      <c r="F104" s="427">
        <f t="shared" si="38"/>
        <v>0</v>
      </c>
      <c r="G104" s="427">
        <f t="shared" si="38"/>
        <v>0</v>
      </c>
      <c r="H104" s="427">
        <f t="shared" si="38"/>
        <v>0</v>
      </c>
      <c r="I104" s="427">
        <f t="shared" si="38"/>
        <v>0</v>
      </c>
      <c r="K104" s="425"/>
    </row>
    <row r="105" spans="1:11">
      <c r="A105" s="375">
        <v>4</v>
      </c>
      <c r="B105" s="427">
        <f t="shared" ref="B105:I105" si="39">B53/10000*$J$57</f>
        <v>0</v>
      </c>
      <c r="C105" s="427">
        <f t="shared" si="39"/>
        <v>0</v>
      </c>
      <c r="D105" s="427">
        <f t="shared" si="39"/>
        <v>0</v>
      </c>
      <c r="E105" s="427">
        <f t="shared" si="39"/>
        <v>0</v>
      </c>
      <c r="F105" s="427">
        <f t="shared" si="39"/>
        <v>0</v>
      </c>
      <c r="G105" s="427">
        <f t="shared" si="39"/>
        <v>0</v>
      </c>
      <c r="H105" s="427">
        <f t="shared" si="39"/>
        <v>0</v>
      </c>
      <c r="I105" s="427">
        <f t="shared" si="39"/>
        <v>0</v>
      </c>
      <c r="K105" s="425"/>
    </row>
    <row r="106" spans="1:11">
      <c r="A106" s="375">
        <v>5</v>
      </c>
      <c r="B106" s="427">
        <f t="shared" ref="B106:I106" si="40">B54/10000*$J$57</f>
        <v>0</v>
      </c>
      <c r="C106" s="427">
        <f t="shared" si="40"/>
        <v>0</v>
      </c>
      <c r="D106" s="427">
        <f t="shared" si="40"/>
        <v>0</v>
      </c>
      <c r="E106" s="427">
        <f t="shared" si="40"/>
        <v>0</v>
      </c>
      <c r="F106" s="427">
        <f t="shared" si="40"/>
        <v>0</v>
      </c>
      <c r="G106" s="427">
        <f t="shared" si="40"/>
        <v>0</v>
      </c>
      <c r="H106" s="427">
        <f t="shared" si="40"/>
        <v>0</v>
      </c>
      <c r="I106" s="427">
        <f t="shared" si="40"/>
        <v>0</v>
      </c>
      <c r="K106" s="425"/>
    </row>
    <row r="107" spans="1:11">
      <c r="K107" s="425"/>
    </row>
    <row r="108" spans="1:11">
      <c r="K108" s="425"/>
    </row>
    <row r="109" spans="1:11">
      <c r="A109" s="425"/>
      <c r="B109" s="425"/>
      <c r="C109" s="425"/>
      <c r="D109" s="425"/>
      <c r="E109" s="425"/>
      <c r="F109" s="425"/>
      <c r="G109" s="425"/>
      <c r="H109" s="425"/>
      <c r="I109" s="425"/>
      <c r="J109" s="425"/>
      <c r="K109" s="425"/>
    </row>
  </sheetData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71"/>
  <sheetViews>
    <sheetView workbookViewId="0">
      <selection activeCell="J3" sqref="J3:K3"/>
    </sheetView>
  </sheetViews>
  <sheetFormatPr defaultRowHeight="12.75"/>
  <cols>
    <col min="1" max="1" width="3.25" style="280" customWidth="1"/>
    <col min="2" max="2" width="2.125" style="280" customWidth="1"/>
    <col min="3" max="3" width="3.25" style="280" customWidth="1"/>
    <col min="4" max="4" width="3.25" style="280" hidden="1" customWidth="1"/>
    <col min="5" max="5" width="3.875" style="280" customWidth="1"/>
    <col min="6" max="6" width="3.75" style="280" customWidth="1"/>
    <col min="7" max="7" width="2" style="280" hidden="1" customWidth="1"/>
    <col min="8" max="29" width="2.875" style="280" customWidth="1"/>
    <col min="30" max="30" width="6.375" style="280" customWidth="1"/>
    <col min="31" max="31" width="14.375" style="280" bestFit="1" customWidth="1"/>
    <col min="32" max="261" width="9" style="280"/>
    <col min="262" max="262" width="3.25" style="280" customWidth="1"/>
    <col min="263" max="263" width="2.125" style="280" customWidth="1"/>
    <col min="264" max="264" width="2.5" style="280" customWidth="1"/>
    <col min="265" max="273" width="6.75" style="280" customWidth="1"/>
    <col min="274" max="274" width="5.75" style="280" customWidth="1"/>
    <col min="275" max="275" width="9.5" style="280" customWidth="1"/>
    <col min="276" max="276" width="0" style="280" hidden="1" customWidth="1"/>
    <col min="277" max="517" width="9" style="280"/>
    <col min="518" max="518" width="3.25" style="280" customWidth="1"/>
    <col min="519" max="519" width="2.125" style="280" customWidth="1"/>
    <col min="520" max="520" width="2.5" style="280" customWidth="1"/>
    <col min="521" max="529" width="6.75" style="280" customWidth="1"/>
    <col min="530" max="530" width="5.75" style="280" customWidth="1"/>
    <col min="531" max="531" width="9.5" style="280" customWidth="1"/>
    <col min="532" max="532" width="0" style="280" hidden="1" customWidth="1"/>
    <col min="533" max="773" width="9" style="280"/>
    <col min="774" max="774" width="3.25" style="280" customWidth="1"/>
    <col min="775" max="775" width="2.125" style="280" customWidth="1"/>
    <col min="776" max="776" width="2.5" style="280" customWidth="1"/>
    <col min="777" max="785" width="6.75" style="280" customWidth="1"/>
    <col min="786" max="786" width="5.75" style="280" customWidth="1"/>
    <col min="787" max="787" width="9.5" style="280" customWidth="1"/>
    <col min="788" max="788" width="0" style="280" hidden="1" customWidth="1"/>
    <col min="789" max="1029" width="9" style="280"/>
    <col min="1030" max="1030" width="3.25" style="280" customWidth="1"/>
    <col min="1031" max="1031" width="2.125" style="280" customWidth="1"/>
    <col min="1032" max="1032" width="2.5" style="280" customWidth="1"/>
    <col min="1033" max="1041" width="6.75" style="280" customWidth="1"/>
    <col min="1042" max="1042" width="5.75" style="280" customWidth="1"/>
    <col min="1043" max="1043" width="9.5" style="280" customWidth="1"/>
    <col min="1044" max="1044" width="0" style="280" hidden="1" customWidth="1"/>
    <col min="1045" max="1285" width="9" style="280"/>
    <col min="1286" max="1286" width="3.25" style="280" customWidth="1"/>
    <col min="1287" max="1287" width="2.125" style="280" customWidth="1"/>
    <col min="1288" max="1288" width="2.5" style="280" customWidth="1"/>
    <col min="1289" max="1297" width="6.75" style="280" customWidth="1"/>
    <col min="1298" max="1298" width="5.75" style="280" customWidth="1"/>
    <col min="1299" max="1299" width="9.5" style="280" customWidth="1"/>
    <col min="1300" max="1300" width="0" style="280" hidden="1" customWidth="1"/>
    <col min="1301" max="1541" width="9" style="280"/>
    <col min="1542" max="1542" width="3.25" style="280" customWidth="1"/>
    <col min="1543" max="1543" width="2.125" style="280" customWidth="1"/>
    <col min="1544" max="1544" width="2.5" style="280" customWidth="1"/>
    <col min="1545" max="1553" width="6.75" style="280" customWidth="1"/>
    <col min="1554" max="1554" width="5.75" style="280" customWidth="1"/>
    <col min="1555" max="1555" width="9.5" style="280" customWidth="1"/>
    <col min="1556" max="1556" width="0" style="280" hidden="1" customWidth="1"/>
    <col min="1557" max="1797" width="9" style="280"/>
    <col min="1798" max="1798" width="3.25" style="280" customWidth="1"/>
    <col min="1799" max="1799" width="2.125" style="280" customWidth="1"/>
    <col min="1800" max="1800" width="2.5" style="280" customWidth="1"/>
    <col min="1801" max="1809" width="6.75" style="280" customWidth="1"/>
    <col min="1810" max="1810" width="5.75" style="280" customWidth="1"/>
    <col min="1811" max="1811" width="9.5" style="280" customWidth="1"/>
    <col min="1812" max="1812" width="0" style="280" hidden="1" customWidth="1"/>
    <col min="1813" max="2053" width="9" style="280"/>
    <col min="2054" max="2054" width="3.25" style="280" customWidth="1"/>
    <col min="2055" max="2055" width="2.125" style="280" customWidth="1"/>
    <col min="2056" max="2056" width="2.5" style="280" customWidth="1"/>
    <col min="2057" max="2065" width="6.75" style="280" customWidth="1"/>
    <col min="2066" max="2066" width="5.75" style="280" customWidth="1"/>
    <col min="2067" max="2067" width="9.5" style="280" customWidth="1"/>
    <col min="2068" max="2068" width="0" style="280" hidden="1" customWidth="1"/>
    <col min="2069" max="2309" width="9" style="280"/>
    <col min="2310" max="2310" width="3.25" style="280" customWidth="1"/>
    <col min="2311" max="2311" width="2.125" style="280" customWidth="1"/>
    <col min="2312" max="2312" width="2.5" style="280" customWidth="1"/>
    <col min="2313" max="2321" width="6.75" style="280" customWidth="1"/>
    <col min="2322" max="2322" width="5.75" style="280" customWidth="1"/>
    <col min="2323" max="2323" width="9.5" style="280" customWidth="1"/>
    <col min="2324" max="2324" width="0" style="280" hidden="1" customWidth="1"/>
    <col min="2325" max="2565" width="9" style="280"/>
    <col min="2566" max="2566" width="3.25" style="280" customWidth="1"/>
    <col min="2567" max="2567" width="2.125" style="280" customWidth="1"/>
    <col min="2568" max="2568" width="2.5" style="280" customWidth="1"/>
    <col min="2569" max="2577" width="6.75" style="280" customWidth="1"/>
    <col min="2578" max="2578" width="5.75" style="280" customWidth="1"/>
    <col min="2579" max="2579" width="9.5" style="280" customWidth="1"/>
    <col min="2580" max="2580" width="0" style="280" hidden="1" customWidth="1"/>
    <col min="2581" max="2821" width="9" style="280"/>
    <col min="2822" max="2822" width="3.25" style="280" customWidth="1"/>
    <col min="2823" max="2823" width="2.125" style="280" customWidth="1"/>
    <col min="2824" max="2824" width="2.5" style="280" customWidth="1"/>
    <col min="2825" max="2833" width="6.75" style="280" customWidth="1"/>
    <col min="2834" max="2834" width="5.75" style="280" customWidth="1"/>
    <col min="2835" max="2835" width="9.5" style="280" customWidth="1"/>
    <col min="2836" max="2836" width="0" style="280" hidden="1" customWidth="1"/>
    <col min="2837" max="3077" width="9" style="280"/>
    <col min="3078" max="3078" width="3.25" style="280" customWidth="1"/>
    <col min="3079" max="3079" width="2.125" style="280" customWidth="1"/>
    <col min="3080" max="3080" width="2.5" style="280" customWidth="1"/>
    <col min="3081" max="3089" width="6.75" style="280" customWidth="1"/>
    <col min="3090" max="3090" width="5.75" style="280" customWidth="1"/>
    <col min="3091" max="3091" width="9.5" style="280" customWidth="1"/>
    <col min="3092" max="3092" width="0" style="280" hidden="1" customWidth="1"/>
    <col min="3093" max="3333" width="9" style="280"/>
    <col min="3334" max="3334" width="3.25" style="280" customWidth="1"/>
    <col min="3335" max="3335" width="2.125" style="280" customWidth="1"/>
    <col min="3336" max="3336" width="2.5" style="280" customWidth="1"/>
    <col min="3337" max="3345" width="6.75" style="280" customWidth="1"/>
    <col min="3346" max="3346" width="5.75" style="280" customWidth="1"/>
    <col min="3347" max="3347" width="9.5" style="280" customWidth="1"/>
    <col min="3348" max="3348" width="0" style="280" hidden="1" customWidth="1"/>
    <col min="3349" max="3589" width="9" style="280"/>
    <col min="3590" max="3590" width="3.25" style="280" customWidth="1"/>
    <col min="3591" max="3591" width="2.125" style="280" customWidth="1"/>
    <col min="3592" max="3592" width="2.5" style="280" customWidth="1"/>
    <col min="3593" max="3601" width="6.75" style="280" customWidth="1"/>
    <col min="3602" max="3602" width="5.75" style="280" customWidth="1"/>
    <col min="3603" max="3603" width="9.5" style="280" customWidth="1"/>
    <col min="3604" max="3604" width="0" style="280" hidden="1" customWidth="1"/>
    <col min="3605" max="3845" width="9" style="280"/>
    <col min="3846" max="3846" width="3.25" style="280" customWidth="1"/>
    <col min="3847" max="3847" width="2.125" style="280" customWidth="1"/>
    <col min="3848" max="3848" width="2.5" style="280" customWidth="1"/>
    <col min="3849" max="3857" width="6.75" style="280" customWidth="1"/>
    <col min="3858" max="3858" width="5.75" style="280" customWidth="1"/>
    <col min="3859" max="3859" width="9.5" style="280" customWidth="1"/>
    <col min="3860" max="3860" width="0" style="280" hidden="1" customWidth="1"/>
    <col min="3861" max="4101" width="9" style="280"/>
    <col min="4102" max="4102" width="3.25" style="280" customWidth="1"/>
    <col min="4103" max="4103" width="2.125" style="280" customWidth="1"/>
    <col min="4104" max="4104" width="2.5" style="280" customWidth="1"/>
    <col min="4105" max="4113" width="6.75" style="280" customWidth="1"/>
    <col min="4114" max="4114" width="5.75" style="280" customWidth="1"/>
    <col min="4115" max="4115" width="9.5" style="280" customWidth="1"/>
    <col min="4116" max="4116" width="0" style="280" hidden="1" customWidth="1"/>
    <col min="4117" max="4357" width="9" style="280"/>
    <col min="4358" max="4358" width="3.25" style="280" customWidth="1"/>
    <col min="4359" max="4359" width="2.125" style="280" customWidth="1"/>
    <col min="4360" max="4360" width="2.5" style="280" customWidth="1"/>
    <col min="4361" max="4369" width="6.75" style="280" customWidth="1"/>
    <col min="4370" max="4370" width="5.75" style="280" customWidth="1"/>
    <col min="4371" max="4371" width="9.5" style="280" customWidth="1"/>
    <col min="4372" max="4372" width="0" style="280" hidden="1" customWidth="1"/>
    <col min="4373" max="4613" width="9" style="280"/>
    <col min="4614" max="4614" width="3.25" style="280" customWidth="1"/>
    <col min="4615" max="4615" width="2.125" style="280" customWidth="1"/>
    <col min="4616" max="4616" width="2.5" style="280" customWidth="1"/>
    <col min="4617" max="4625" width="6.75" style="280" customWidth="1"/>
    <col min="4626" max="4626" width="5.75" style="280" customWidth="1"/>
    <col min="4627" max="4627" width="9.5" style="280" customWidth="1"/>
    <col min="4628" max="4628" width="0" style="280" hidden="1" customWidth="1"/>
    <col min="4629" max="4869" width="9" style="280"/>
    <col min="4870" max="4870" width="3.25" style="280" customWidth="1"/>
    <col min="4871" max="4871" width="2.125" style="280" customWidth="1"/>
    <col min="4872" max="4872" width="2.5" style="280" customWidth="1"/>
    <col min="4873" max="4881" width="6.75" style="280" customWidth="1"/>
    <col min="4882" max="4882" width="5.75" style="280" customWidth="1"/>
    <col min="4883" max="4883" width="9.5" style="280" customWidth="1"/>
    <col min="4884" max="4884" width="0" style="280" hidden="1" customWidth="1"/>
    <col min="4885" max="5125" width="9" style="280"/>
    <col min="5126" max="5126" width="3.25" style="280" customWidth="1"/>
    <col min="5127" max="5127" width="2.125" style="280" customWidth="1"/>
    <col min="5128" max="5128" width="2.5" style="280" customWidth="1"/>
    <col min="5129" max="5137" width="6.75" style="280" customWidth="1"/>
    <col min="5138" max="5138" width="5.75" style="280" customWidth="1"/>
    <col min="5139" max="5139" width="9.5" style="280" customWidth="1"/>
    <col min="5140" max="5140" width="0" style="280" hidden="1" customWidth="1"/>
    <col min="5141" max="5381" width="9" style="280"/>
    <col min="5382" max="5382" width="3.25" style="280" customWidth="1"/>
    <col min="5383" max="5383" width="2.125" style="280" customWidth="1"/>
    <col min="5384" max="5384" width="2.5" style="280" customWidth="1"/>
    <col min="5385" max="5393" width="6.75" style="280" customWidth="1"/>
    <col min="5394" max="5394" width="5.75" style="280" customWidth="1"/>
    <col min="5395" max="5395" width="9.5" style="280" customWidth="1"/>
    <col min="5396" max="5396" width="0" style="280" hidden="1" customWidth="1"/>
    <col min="5397" max="5637" width="9" style="280"/>
    <col min="5638" max="5638" width="3.25" style="280" customWidth="1"/>
    <col min="5639" max="5639" width="2.125" style="280" customWidth="1"/>
    <col min="5640" max="5640" width="2.5" style="280" customWidth="1"/>
    <col min="5641" max="5649" width="6.75" style="280" customWidth="1"/>
    <col min="5650" max="5650" width="5.75" style="280" customWidth="1"/>
    <col min="5651" max="5651" width="9.5" style="280" customWidth="1"/>
    <col min="5652" max="5652" width="0" style="280" hidden="1" customWidth="1"/>
    <col min="5653" max="5893" width="9" style="280"/>
    <col min="5894" max="5894" width="3.25" style="280" customWidth="1"/>
    <col min="5895" max="5895" width="2.125" style="280" customWidth="1"/>
    <col min="5896" max="5896" width="2.5" style="280" customWidth="1"/>
    <col min="5897" max="5905" width="6.75" style="280" customWidth="1"/>
    <col min="5906" max="5906" width="5.75" style="280" customWidth="1"/>
    <col min="5907" max="5907" width="9.5" style="280" customWidth="1"/>
    <col min="5908" max="5908" width="0" style="280" hidden="1" customWidth="1"/>
    <col min="5909" max="6149" width="9" style="280"/>
    <col min="6150" max="6150" width="3.25" style="280" customWidth="1"/>
    <col min="6151" max="6151" width="2.125" style="280" customWidth="1"/>
    <col min="6152" max="6152" width="2.5" style="280" customWidth="1"/>
    <col min="6153" max="6161" width="6.75" style="280" customWidth="1"/>
    <col min="6162" max="6162" width="5.75" style="280" customWidth="1"/>
    <col min="6163" max="6163" width="9.5" style="280" customWidth="1"/>
    <col min="6164" max="6164" width="0" style="280" hidden="1" customWidth="1"/>
    <col min="6165" max="6405" width="9" style="280"/>
    <col min="6406" max="6406" width="3.25" style="280" customWidth="1"/>
    <col min="6407" max="6407" width="2.125" style="280" customWidth="1"/>
    <col min="6408" max="6408" width="2.5" style="280" customWidth="1"/>
    <col min="6409" max="6417" width="6.75" style="280" customWidth="1"/>
    <col min="6418" max="6418" width="5.75" style="280" customWidth="1"/>
    <col min="6419" max="6419" width="9.5" style="280" customWidth="1"/>
    <col min="6420" max="6420" width="0" style="280" hidden="1" customWidth="1"/>
    <col min="6421" max="6661" width="9" style="280"/>
    <col min="6662" max="6662" width="3.25" style="280" customWidth="1"/>
    <col min="6663" max="6663" width="2.125" style="280" customWidth="1"/>
    <col min="6664" max="6664" width="2.5" style="280" customWidth="1"/>
    <col min="6665" max="6673" width="6.75" style="280" customWidth="1"/>
    <col min="6674" max="6674" width="5.75" style="280" customWidth="1"/>
    <col min="6675" max="6675" width="9.5" style="280" customWidth="1"/>
    <col min="6676" max="6676" width="0" style="280" hidden="1" customWidth="1"/>
    <col min="6677" max="6917" width="9" style="280"/>
    <col min="6918" max="6918" width="3.25" style="280" customWidth="1"/>
    <col min="6919" max="6919" width="2.125" style="280" customWidth="1"/>
    <col min="6920" max="6920" width="2.5" style="280" customWidth="1"/>
    <col min="6921" max="6929" width="6.75" style="280" customWidth="1"/>
    <col min="6930" max="6930" width="5.75" style="280" customWidth="1"/>
    <col min="6931" max="6931" width="9.5" style="280" customWidth="1"/>
    <col min="6932" max="6932" width="0" style="280" hidden="1" customWidth="1"/>
    <col min="6933" max="7173" width="9" style="280"/>
    <col min="7174" max="7174" width="3.25" style="280" customWidth="1"/>
    <col min="7175" max="7175" width="2.125" style="280" customWidth="1"/>
    <col min="7176" max="7176" width="2.5" style="280" customWidth="1"/>
    <col min="7177" max="7185" width="6.75" style="280" customWidth="1"/>
    <col min="7186" max="7186" width="5.75" style="280" customWidth="1"/>
    <col min="7187" max="7187" width="9.5" style="280" customWidth="1"/>
    <col min="7188" max="7188" width="0" style="280" hidden="1" customWidth="1"/>
    <col min="7189" max="7429" width="9" style="280"/>
    <col min="7430" max="7430" width="3.25" style="280" customWidth="1"/>
    <col min="7431" max="7431" width="2.125" style="280" customWidth="1"/>
    <col min="7432" max="7432" width="2.5" style="280" customWidth="1"/>
    <col min="7433" max="7441" width="6.75" style="280" customWidth="1"/>
    <col min="7442" max="7442" width="5.75" style="280" customWidth="1"/>
    <col min="7443" max="7443" width="9.5" style="280" customWidth="1"/>
    <col min="7444" max="7444" width="0" style="280" hidden="1" customWidth="1"/>
    <col min="7445" max="7685" width="9" style="280"/>
    <col min="7686" max="7686" width="3.25" style="280" customWidth="1"/>
    <col min="7687" max="7687" width="2.125" style="280" customWidth="1"/>
    <col min="7688" max="7688" width="2.5" style="280" customWidth="1"/>
    <col min="7689" max="7697" width="6.75" style="280" customWidth="1"/>
    <col min="7698" max="7698" width="5.75" style="280" customWidth="1"/>
    <col min="7699" max="7699" width="9.5" style="280" customWidth="1"/>
    <col min="7700" max="7700" width="0" style="280" hidden="1" customWidth="1"/>
    <col min="7701" max="7941" width="9" style="280"/>
    <col min="7942" max="7942" width="3.25" style="280" customWidth="1"/>
    <col min="7943" max="7943" width="2.125" style="280" customWidth="1"/>
    <col min="7944" max="7944" width="2.5" style="280" customWidth="1"/>
    <col min="7945" max="7953" width="6.75" style="280" customWidth="1"/>
    <col min="7954" max="7954" width="5.75" style="280" customWidth="1"/>
    <col min="7955" max="7955" width="9.5" style="280" customWidth="1"/>
    <col min="7956" max="7956" width="0" style="280" hidden="1" customWidth="1"/>
    <col min="7957" max="8197" width="9" style="280"/>
    <col min="8198" max="8198" width="3.25" style="280" customWidth="1"/>
    <col min="8199" max="8199" width="2.125" style="280" customWidth="1"/>
    <col min="8200" max="8200" width="2.5" style="280" customWidth="1"/>
    <col min="8201" max="8209" width="6.75" style="280" customWidth="1"/>
    <col min="8210" max="8210" width="5.75" style="280" customWidth="1"/>
    <col min="8211" max="8211" width="9.5" style="280" customWidth="1"/>
    <col min="8212" max="8212" width="0" style="280" hidden="1" customWidth="1"/>
    <col min="8213" max="8453" width="9" style="280"/>
    <col min="8454" max="8454" width="3.25" style="280" customWidth="1"/>
    <col min="8455" max="8455" width="2.125" style="280" customWidth="1"/>
    <col min="8456" max="8456" width="2.5" style="280" customWidth="1"/>
    <col min="8457" max="8465" width="6.75" style="280" customWidth="1"/>
    <col min="8466" max="8466" width="5.75" style="280" customWidth="1"/>
    <col min="8467" max="8467" width="9.5" style="280" customWidth="1"/>
    <col min="8468" max="8468" width="0" style="280" hidden="1" customWidth="1"/>
    <col min="8469" max="8709" width="9" style="280"/>
    <col min="8710" max="8710" width="3.25" style="280" customWidth="1"/>
    <col min="8711" max="8711" width="2.125" style="280" customWidth="1"/>
    <col min="8712" max="8712" width="2.5" style="280" customWidth="1"/>
    <col min="8713" max="8721" width="6.75" style="280" customWidth="1"/>
    <col min="8722" max="8722" width="5.75" style="280" customWidth="1"/>
    <col min="8723" max="8723" width="9.5" style="280" customWidth="1"/>
    <col min="8724" max="8724" width="0" style="280" hidden="1" customWidth="1"/>
    <col min="8725" max="8965" width="9" style="280"/>
    <col min="8966" max="8966" width="3.25" style="280" customWidth="1"/>
    <col min="8967" max="8967" width="2.125" style="280" customWidth="1"/>
    <col min="8968" max="8968" width="2.5" style="280" customWidth="1"/>
    <col min="8969" max="8977" width="6.75" style="280" customWidth="1"/>
    <col min="8978" max="8978" width="5.75" style="280" customWidth="1"/>
    <col min="8979" max="8979" width="9.5" style="280" customWidth="1"/>
    <col min="8980" max="8980" width="0" style="280" hidden="1" customWidth="1"/>
    <col min="8981" max="9221" width="9" style="280"/>
    <col min="9222" max="9222" width="3.25" style="280" customWidth="1"/>
    <col min="9223" max="9223" width="2.125" style="280" customWidth="1"/>
    <col min="9224" max="9224" width="2.5" style="280" customWidth="1"/>
    <col min="9225" max="9233" width="6.75" style="280" customWidth="1"/>
    <col min="9234" max="9234" width="5.75" style="280" customWidth="1"/>
    <col min="9235" max="9235" width="9.5" style="280" customWidth="1"/>
    <col min="9236" max="9236" width="0" style="280" hidden="1" customWidth="1"/>
    <col min="9237" max="9477" width="9" style="280"/>
    <col min="9478" max="9478" width="3.25" style="280" customWidth="1"/>
    <col min="9479" max="9479" width="2.125" style="280" customWidth="1"/>
    <col min="9480" max="9480" width="2.5" style="280" customWidth="1"/>
    <col min="9481" max="9489" width="6.75" style="280" customWidth="1"/>
    <col min="9490" max="9490" width="5.75" style="280" customWidth="1"/>
    <col min="9491" max="9491" width="9.5" style="280" customWidth="1"/>
    <col min="9492" max="9492" width="0" style="280" hidden="1" customWidth="1"/>
    <col min="9493" max="9733" width="9" style="280"/>
    <col min="9734" max="9734" width="3.25" style="280" customWidth="1"/>
    <col min="9735" max="9735" width="2.125" style="280" customWidth="1"/>
    <col min="9736" max="9736" width="2.5" style="280" customWidth="1"/>
    <col min="9737" max="9745" width="6.75" style="280" customWidth="1"/>
    <col min="9746" max="9746" width="5.75" style="280" customWidth="1"/>
    <col min="9747" max="9747" width="9.5" style="280" customWidth="1"/>
    <col min="9748" max="9748" width="0" style="280" hidden="1" customWidth="1"/>
    <col min="9749" max="9989" width="9" style="280"/>
    <col min="9990" max="9990" width="3.25" style="280" customWidth="1"/>
    <col min="9991" max="9991" width="2.125" style="280" customWidth="1"/>
    <col min="9992" max="9992" width="2.5" style="280" customWidth="1"/>
    <col min="9993" max="10001" width="6.75" style="280" customWidth="1"/>
    <col min="10002" max="10002" width="5.75" style="280" customWidth="1"/>
    <col min="10003" max="10003" width="9.5" style="280" customWidth="1"/>
    <col min="10004" max="10004" width="0" style="280" hidden="1" customWidth="1"/>
    <col min="10005" max="10245" width="9" style="280"/>
    <col min="10246" max="10246" width="3.25" style="280" customWidth="1"/>
    <col min="10247" max="10247" width="2.125" style="280" customWidth="1"/>
    <col min="10248" max="10248" width="2.5" style="280" customWidth="1"/>
    <col min="10249" max="10257" width="6.75" style="280" customWidth="1"/>
    <col min="10258" max="10258" width="5.75" style="280" customWidth="1"/>
    <col min="10259" max="10259" width="9.5" style="280" customWidth="1"/>
    <col min="10260" max="10260" width="0" style="280" hidden="1" customWidth="1"/>
    <col min="10261" max="10501" width="9" style="280"/>
    <col min="10502" max="10502" width="3.25" style="280" customWidth="1"/>
    <col min="10503" max="10503" width="2.125" style="280" customWidth="1"/>
    <col min="10504" max="10504" width="2.5" style="280" customWidth="1"/>
    <col min="10505" max="10513" width="6.75" style="280" customWidth="1"/>
    <col min="10514" max="10514" width="5.75" style="280" customWidth="1"/>
    <col min="10515" max="10515" width="9.5" style="280" customWidth="1"/>
    <col min="10516" max="10516" width="0" style="280" hidden="1" customWidth="1"/>
    <col min="10517" max="10757" width="9" style="280"/>
    <col min="10758" max="10758" width="3.25" style="280" customWidth="1"/>
    <col min="10759" max="10759" width="2.125" style="280" customWidth="1"/>
    <col min="10760" max="10760" width="2.5" style="280" customWidth="1"/>
    <col min="10761" max="10769" width="6.75" style="280" customWidth="1"/>
    <col min="10770" max="10770" width="5.75" style="280" customWidth="1"/>
    <col min="10771" max="10771" width="9.5" style="280" customWidth="1"/>
    <col min="10772" max="10772" width="0" style="280" hidden="1" customWidth="1"/>
    <col min="10773" max="11013" width="9" style="280"/>
    <col min="11014" max="11014" width="3.25" style="280" customWidth="1"/>
    <col min="11015" max="11015" width="2.125" style="280" customWidth="1"/>
    <col min="11016" max="11016" width="2.5" style="280" customWidth="1"/>
    <col min="11017" max="11025" width="6.75" style="280" customWidth="1"/>
    <col min="11026" max="11026" width="5.75" style="280" customWidth="1"/>
    <col min="11027" max="11027" width="9.5" style="280" customWidth="1"/>
    <col min="11028" max="11028" width="0" style="280" hidden="1" customWidth="1"/>
    <col min="11029" max="11269" width="9" style="280"/>
    <col min="11270" max="11270" width="3.25" style="280" customWidth="1"/>
    <col min="11271" max="11271" width="2.125" style="280" customWidth="1"/>
    <col min="11272" max="11272" width="2.5" style="280" customWidth="1"/>
    <col min="11273" max="11281" width="6.75" style="280" customWidth="1"/>
    <col min="11282" max="11282" width="5.75" style="280" customWidth="1"/>
    <col min="11283" max="11283" width="9.5" style="280" customWidth="1"/>
    <col min="11284" max="11284" width="0" style="280" hidden="1" customWidth="1"/>
    <col min="11285" max="11525" width="9" style="280"/>
    <col min="11526" max="11526" width="3.25" style="280" customWidth="1"/>
    <col min="11527" max="11527" width="2.125" style="280" customWidth="1"/>
    <col min="11528" max="11528" width="2.5" style="280" customWidth="1"/>
    <col min="11529" max="11537" width="6.75" style="280" customWidth="1"/>
    <col min="11538" max="11538" width="5.75" style="280" customWidth="1"/>
    <col min="11539" max="11539" width="9.5" style="280" customWidth="1"/>
    <col min="11540" max="11540" width="0" style="280" hidden="1" customWidth="1"/>
    <col min="11541" max="11781" width="9" style="280"/>
    <col min="11782" max="11782" width="3.25" style="280" customWidth="1"/>
    <col min="11783" max="11783" width="2.125" style="280" customWidth="1"/>
    <col min="11784" max="11784" width="2.5" style="280" customWidth="1"/>
    <col min="11785" max="11793" width="6.75" style="280" customWidth="1"/>
    <col min="11794" max="11794" width="5.75" style="280" customWidth="1"/>
    <col min="11795" max="11795" width="9.5" style="280" customWidth="1"/>
    <col min="11796" max="11796" width="0" style="280" hidden="1" customWidth="1"/>
    <col min="11797" max="12037" width="9" style="280"/>
    <col min="12038" max="12038" width="3.25" style="280" customWidth="1"/>
    <col min="12039" max="12039" width="2.125" style="280" customWidth="1"/>
    <col min="12040" max="12040" width="2.5" style="280" customWidth="1"/>
    <col min="12041" max="12049" width="6.75" style="280" customWidth="1"/>
    <col min="12050" max="12050" width="5.75" style="280" customWidth="1"/>
    <col min="12051" max="12051" width="9.5" style="280" customWidth="1"/>
    <col min="12052" max="12052" width="0" style="280" hidden="1" customWidth="1"/>
    <col min="12053" max="12293" width="9" style="280"/>
    <col min="12294" max="12294" width="3.25" style="280" customWidth="1"/>
    <col min="12295" max="12295" width="2.125" style="280" customWidth="1"/>
    <col min="12296" max="12296" width="2.5" style="280" customWidth="1"/>
    <col min="12297" max="12305" width="6.75" style="280" customWidth="1"/>
    <col min="12306" max="12306" width="5.75" style="280" customWidth="1"/>
    <col min="12307" max="12307" width="9.5" style="280" customWidth="1"/>
    <col min="12308" max="12308" width="0" style="280" hidden="1" customWidth="1"/>
    <col min="12309" max="12549" width="9" style="280"/>
    <col min="12550" max="12550" width="3.25" style="280" customWidth="1"/>
    <col min="12551" max="12551" width="2.125" style="280" customWidth="1"/>
    <col min="12552" max="12552" width="2.5" style="280" customWidth="1"/>
    <col min="12553" max="12561" width="6.75" style="280" customWidth="1"/>
    <col min="12562" max="12562" width="5.75" style="280" customWidth="1"/>
    <col min="12563" max="12563" width="9.5" style="280" customWidth="1"/>
    <col min="12564" max="12564" width="0" style="280" hidden="1" customWidth="1"/>
    <col min="12565" max="12805" width="9" style="280"/>
    <col min="12806" max="12806" width="3.25" style="280" customWidth="1"/>
    <col min="12807" max="12807" width="2.125" style="280" customWidth="1"/>
    <col min="12808" max="12808" width="2.5" style="280" customWidth="1"/>
    <col min="12809" max="12817" width="6.75" style="280" customWidth="1"/>
    <col min="12818" max="12818" width="5.75" style="280" customWidth="1"/>
    <col min="12819" max="12819" width="9.5" style="280" customWidth="1"/>
    <col min="12820" max="12820" width="0" style="280" hidden="1" customWidth="1"/>
    <col min="12821" max="13061" width="9" style="280"/>
    <col min="13062" max="13062" width="3.25" style="280" customWidth="1"/>
    <col min="13063" max="13063" width="2.125" style="280" customWidth="1"/>
    <col min="13064" max="13064" width="2.5" style="280" customWidth="1"/>
    <col min="13065" max="13073" width="6.75" style="280" customWidth="1"/>
    <col min="13074" max="13074" width="5.75" style="280" customWidth="1"/>
    <col min="13075" max="13075" width="9.5" style="280" customWidth="1"/>
    <col min="13076" max="13076" width="0" style="280" hidden="1" customWidth="1"/>
    <col min="13077" max="13317" width="9" style="280"/>
    <col min="13318" max="13318" width="3.25" style="280" customWidth="1"/>
    <col min="13319" max="13319" width="2.125" style="280" customWidth="1"/>
    <col min="13320" max="13320" width="2.5" style="280" customWidth="1"/>
    <col min="13321" max="13329" width="6.75" style="280" customWidth="1"/>
    <col min="13330" max="13330" width="5.75" style="280" customWidth="1"/>
    <col min="13331" max="13331" width="9.5" style="280" customWidth="1"/>
    <col min="13332" max="13332" width="0" style="280" hidden="1" customWidth="1"/>
    <col min="13333" max="13573" width="9" style="280"/>
    <col min="13574" max="13574" width="3.25" style="280" customWidth="1"/>
    <col min="13575" max="13575" width="2.125" style="280" customWidth="1"/>
    <col min="13576" max="13576" width="2.5" style="280" customWidth="1"/>
    <col min="13577" max="13585" width="6.75" style="280" customWidth="1"/>
    <col min="13586" max="13586" width="5.75" style="280" customWidth="1"/>
    <col min="13587" max="13587" width="9.5" style="280" customWidth="1"/>
    <col min="13588" max="13588" width="0" style="280" hidden="1" customWidth="1"/>
    <col min="13589" max="13829" width="9" style="280"/>
    <col min="13830" max="13830" width="3.25" style="280" customWidth="1"/>
    <col min="13831" max="13831" width="2.125" style="280" customWidth="1"/>
    <col min="13832" max="13832" width="2.5" style="280" customWidth="1"/>
    <col min="13833" max="13841" width="6.75" style="280" customWidth="1"/>
    <col min="13842" max="13842" width="5.75" style="280" customWidth="1"/>
    <col min="13843" max="13843" width="9.5" style="280" customWidth="1"/>
    <col min="13844" max="13844" width="0" style="280" hidden="1" customWidth="1"/>
    <col min="13845" max="14085" width="9" style="280"/>
    <col min="14086" max="14086" width="3.25" style="280" customWidth="1"/>
    <col min="14087" max="14087" width="2.125" style="280" customWidth="1"/>
    <col min="14088" max="14088" width="2.5" style="280" customWidth="1"/>
    <col min="14089" max="14097" width="6.75" style="280" customWidth="1"/>
    <col min="14098" max="14098" width="5.75" style="280" customWidth="1"/>
    <col min="14099" max="14099" width="9.5" style="280" customWidth="1"/>
    <col min="14100" max="14100" width="0" style="280" hidden="1" customWidth="1"/>
    <col min="14101" max="14341" width="9" style="280"/>
    <col min="14342" max="14342" width="3.25" style="280" customWidth="1"/>
    <col min="14343" max="14343" width="2.125" style="280" customWidth="1"/>
    <col min="14344" max="14344" width="2.5" style="280" customWidth="1"/>
    <col min="14345" max="14353" width="6.75" style="280" customWidth="1"/>
    <col min="14354" max="14354" width="5.75" style="280" customWidth="1"/>
    <col min="14355" max="14355" width="9.5" style="280" customWidth="1"/>
    <col min="14356" max="14356" width="0" style="280" hidden="1" customWidth="1"/>
    <col min="14357" max="14597" width="9" style="280"/>
    <col min="14598" max="14598" width="3.25" style="280" customWidth="1"/>
    <col min="14599" max="14599" width="2.125" style="280" customWidth="1"/>
    <col min="14600" max="14600" width="2.5" style="280" customWidth="1"/>
    <col min="14601" max="14609" width="6.75" style="280" customWidth="1"/>
    <col min="14610" max="14610" width="5.75" style="280" customWidth="1"/>
    <col min="14611" max="14611" width="9.5" style="280" customWidth="1"/>
    <col min="14612" max="14612" width="0" style="280" hidden="1" customWidth="1"/>
    <col min="14613" max="14853" width="9" style="280"/>
    <col min="14854" max="14854" width="3.25" style="280" customWidth="1"/>
    <col min="14855" max="14855" width="2.125" style="280" customWidth="1"/>
    <col min="14856" max="14856" width="2.5" style="280" customWidth="1"/>
    <col min="14857" max="14865" width="6.75" style="280" customWidth="1"/>
    <col min="14866" max="14866" width="5.75" style="280" customWidth="1"/>
    <col min="14867" max="14867" width="9.5" style="280" customWidth="1"/>
    <col min="14868" max="14868" width="0" style="280" hidden="1" customWidth="1"/>
    <col min="14869" max="15109" width="9" style="280"/>
    <col min="15110" max="15110" width="3.25" style="280" customWidth="1"/>
    <col min="15111" max="15111" width="2.125" style="280" customWidth="1"/>
    <col min="15112" max="15112" width="2.5" style="280" customWidth="1"/>
    <col min="15113" max="15121" width="6.75" style="280" customWidth="1"/>
    <col min="15122" max="15122" width="5.75" style="280" customWidth="1"/>
    <col min="15123" max="15123" width="9.5" style="280" customWidth="1"/>
    <col min="15124" max="15124" width="0" style="280" hidden="1" customWidth="1"/>
    <col min="15125" max="15365" width="9" style="280"/>
    <col min="15366" max="15366" width="3.25" style="280" customWidth="1"/>
    <col min="15367" max="15367" width="2.125" style="280" customWidth="1"/>
    <col min="15368" max="15368" width="2.5" style="280" customWidth="1"/>
    <col min="15369" max="15377" width="6.75" style="280" customWidth="1"/>
    <col min="15378" max="15378" width="5.75" style="280" customWidth="1"/>
    <col min="15379" max="15379" width="9.5" style="280" customWidth="1"/>
    <col min="15380" max="15380" width="0" style="280" hidden="1" customWidth="1"/>
    <col min="15381" max="15621" width="9" style="280"/>
    <col min="15622" max="15622" width="3.25" style="280" customWidth="1"/>
    <col min="15623" max="15623" width="2.125" style="280" customWidth="1"/>
    <col min="15624" max="15624" width="2.5" style="280" customWidth="1"/>
    <col min="15625" max="15633" width="6.75" style="280" customWidth="1"/>
    <col min="15634" max="15634" width="5.75" style="280" customWidth="1"/>
    <col min="15635" max="15635" width="9.5" style="280" customWidth="1"/>
    <col min="15636" max="15636" width="0" style="280" hidden="1" customWidth="1"/>
    <col min="15637" max="15877" width="9" style="280"/>
    <col min="15878" max="15878" width="3.25" style="280" customWidth="1"/>
    <col min="15879" max="15879" width="2.125" style="280" customWidth="1"/>
    <col min="15880" max="15880" width="2.5" style="280" customWidth="1"/>
    <col min="15881" max="15889" width="6.75" style="280" customWidth="1"/>
    <col min="15890" max="15890" width="5.75" style="280" customWidth="1"/>
    <col min="15891" max="15891" width="9.5" style="280" customWidth="1"/>
    <col min="15892" max="15892" width="0" style="280" hidden="1" customWidth="1"/>
    <col min="15893" max="16133" width="9" style="280"/>
    <col min="16134" max="16134" width="3.25" style="280" customWidth="1"/>
    <col min="16135" max="16135" width="2.125" style="280" customWidth="1"/>
    <col min="16136" max="16136" width="2.5" style="280" customWidth="1"/>
    <col min="16137" max="16145" width="6.75" style="280" customWidth="1"/>
    <col min="16146" max="16146" width="5.75" style="280" customWidth="1"/>
    <col min="16147" max="16147" width="9.5" style="280" customWidth="1"/>
    <col min="16148" max="16148" width="0" style="280" hidden="1" customWidth="1"/>
    <col min="16149" max="16383" width="9" style="280"/>
    <col min="16384" max="16384" width="7.75" style="280" customWidth="1"/>
  </cols>
  <sheetData>
    <row r="1" spans="1:31" ht="9.75" customHeight="1" thickBot="1">
      <c r="A1" s="274" t="s">
        <v>3</v>
      </c>
      <c r="B1" s="275"/>
      <c r="C1" s="337"/>
      <c r="D1" s="337"/>
      <c r="E1" s="337"/>
      <c r="F1" s="337"/>
      <c r="G1" s="337"/>
      <c r="H1" s="337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338" t="s">
        <v>305</v>
      </c>
    </row>
    <row r="2" spans="1:31" s="279" customFormat="1" ht="21" customHeight="1" thickBot="1">
      <c r="A2" s="557" t="s">
        <v>279</v>
      </c>
      <c r="B2" s="558"/>
      <c r="C2" s="559"/>
      <c r="D2" s="339"/>
      <c r="E2" s="557" t="s">
        <v>397</v>
      </c>
      <c r="F2" s="559"/>
      <c r="G2" s="339"/>
      <c r="H2" s="560" t="s">
        <v>280</v>
      </c>
      <c r="I2" s="561"/>
      <c r="J2" s="562"/>
      <c r="K2" s="563">
        <v>2019</v>
      </c>
      <c r="L2" s="564"/>
      <c r="M2" s="562"/>
      <c r="N2" s="340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2"/>
      <c r="AE2" s="288"/>
    </row>
    <row r="3" spans="1:31" s="279" customFormat="1" ht="21" customHeight="1" thickBot="1">
      <c r="A3" s="343"/>
      <c r="B3" s="343"/>
      <c r="C3" s="343"/>
      <c r="D3" s="339"/>
      <c r="E3" s="560">
        <v>1</v>
      </c>
      <c r="F3" s="565"/>
      <c r="G3" s="339"/>
      <c r="H3" s="566">
        <v>2</v>
      </c>
      <c r="I3" s="567"/>
      <c r="J3" s="560">
        <v>3</v>
      </c>
      <c r="K3" s="565"/>
      <c r="L3" s="566">
        <v>4</v>
      </c>
      <c r="M3" s="568"/>
      <c r="N3" s="552">
        <v>5</v>
      </c>
      <c r="O3" s="553"/>
      <c r="P3" s="548">
        <v>6</v>
      </c>
      <c r="Q3" s="549"/>
      <c r="R3" s="552">
        <v>7</v>
      </c>
      <c r="S3" s="553"/>
      <c r="T3" s="548">
        <v>8</v>
      </c>
      <c r="U3" s="549"/>
      <c r="V3" s="554">
        <v>9</v>
      </c>
      <c r="W3" s="555"/>
      <c r="X3" s="548">
        <v>10</v>
      </c>
      <c r="Y3" s="549"/>
      <c r="Z3" s="552">
        <v>11</v>
      </c>
      <c r="AA3" s="553"/>
      <c r="AB3" s="548">
        <v>12</v>
      </c>
      <c r="AC3" s="549"/>
      <c r="AD3" s="344"/>
      <c r="AE3" s="345"/>
    </row>
    <row r="4" spans="1:31" ht="24.6" customHeight="1">
      <c r="A4" s="346"/>
      <c r="B4" s="347"/>
      <c r="C4" s="348"/>
      <c r="D4" s="293"/>
      <c r="E4" s="349" t="s">
        <v>305</v>
      </c>
      <c r="F4" s="350" t="s">
        <v>390</v>
      </c>
      <c r="G4" s="350" t="s">
        <v>305</v>
      </c>
      <c r="H4" s="351" t="s">
        <v>305</v>
      </c>
      <c r="I4" s="352" t="s">
        <v>390</v>
      </c>
      <c r="J4" s="349" t="s">
        <v>305</v>
      </c>
      <c r="K4" s="350" t="s">
        <v>390</v>
      </c>
      <c r="L4" s="351" t="s">
        <v>305</v>
      </c>
      <c r="M4" s="352" t="s">
        <v>390</v>
      </c>
      <c r="N4" s="349" t="s">
        <v>305</v>
      </c>
      <c r="O4" s="350" t="s">
        <v>390</v>
      </c>
      <c r="P4" s="351" t="s">
        <v>305</v>
      </c>
      <c r="Q4" s="352" t="s">
        <v>390</v>
      </c>
      <c r="R4" s="349" t="s">
        <v>305</v>
      </c>
      <c r="S4" s="350" t="s">
        <v>390</v>
      </c>
      <c r="T4" s="351" t="s">
        <v>305</v>
      </c>
      <c r="U4" s="352" t="s">
        <v>390</v>
      </c>
      <c r="V4" s="349" t="s">
        <v>305</v>
      </c>
      <c r="W4" s="350" t="s">
        <v>390</v>
      </c>
      <c r="X4" s="351" t="s">
        <v>305</v>
      </c>
      <c r="Y4" s="352" t="s">
        <v>390</v>
      </c>
      <c r="Z4" s="349" t="s">
        <v>305</v>
      </c>
      <c r="AA4" s="350" t="s">
        <v>390</v>
      </c>
      <c r="AB4" s="351" t="s">
        <v>305</v>
      </c>
      <c r="AC4" s="352" t="s">
        <v>390</v>
      </c>
      <c r="AD4" s="295"/>
      <c r="AE4" s="353" t="s">
        <v>391</v>
      </c>
    </row>
    <row r="5" spans="1:31" ht="27" customHeight="1">
      <c r="A5" s="346"/>
      <c r="B5" s="347"/>
      <c r="C5" s="348"/>
      <c r="D5" s="293"/>
      <c r="E5" s="354"/>
      <c r="F5" s="355"/>
      <c r="G5" s="356"/>
      <c r="H5" s="357"/>
      <c r="I5" s="358"/>
      <c r="J5" s="359"/>
      <c r="K5" s="355"/>
      <c r="L5" s="360"/>
      <c r="M5" s="358"/>
      <c r="N5" s="359"/>
      <c r="O5" s="355"/>
      <c r="P5" s="360"/>
      <c r="Q5" s="358"/>
      <c r="R5" s="359"/>
      <c r="S5" s="355"/>
      <c r="T5" s="360"/>
      <c r="U5" s="358"/>
      <c r="V5" s="359"/>
      <c r="W5" s="355"/>
      <c r="X5" s="360"/>
      <c r="Y5" s="358"/>
      <c r="Z5" s="359"/>
      <c r="AA5" s="355"/>
      <c r="AB5" s="360"/>
      <c r="AC5" s="358"/>
      <c r="AD5" s="295"/>
      <c r="AE5" s="296"/>
    </row>
    <row r="6" spans="1:31" ht="19.5" customHeight="1">
      <c r="A6" s="346"/>
      <c r="B6" s="347"/>
      <c r="C6" s="348"/>
      <c r="D6" s="293"/>
      <c r="E6" s="361" t="s">
        <v>310</v>
      </c>
      <c r="F6" s="362" t="s">
        <v>310</v>
      </c>
      <c r="G6" s="363" t="s">
        <v>310</v>
      </c>
      <c r="H6" s="364" t="s">
        <v>310</v>
      </c>
      <c r="I6" s="362" t="s">
        <v>310</v>
      </c>
      <c r="J6" s="361" t="s">
        <v>310</v>
      </c>
      <c r="K6" s="362" t="s">
        <v>310</v>
      </c>
      <c r="L6" s="364" t="s">
        <v>310</v>
      </c>
      <c r="M6" s="362" t="s">
        <v>310</v>
      </c>
      <c r="N6" s="361" t="s">
        <v>310</v>
      </c>
      <c r="O6" s="362" t="s">
        <v>310</v>
      </c>
      <c r="P6" s="364" t="s">
        <v>310</v>
      </c>
      <c r="Q6" s="362" t="s">
        <v>310</v>
      </c>
      <c r="R6" s="361" t="s">
        <v>310</v>
      </c>
      <c r="S6" s="362" t="s">
        <v>310</v>
      </c>
      <c r="T6" s="364" t="s">
        <v>310</v>
      </c>
      <c r="U6" s="362" t="s">
        <v>310</v>
      </c>
      <c r="V6" s="361" t="s">
        <v>310</v>
      </c>
      <c r="W6" s="362" t="s">
        <v>310</v>
      </c>
      <c r="X6" s="364" t="s">
        <v>310</v>
      </c>
      <c r="Y6" s="362" t="s">
        <v>310</v>
      </c>
      <c r="Z6" s="361" t="s">
        <v>310</v>
      </c>
      <c r="AA6" s="362" t="s">
        <v>310</v>
      </c>
      <c r="AB6" s="364" t="s">
        <v>310</v>
      </c>
      <c r="AC6" s="362" t="s">
        <v>310</v>
      </c>
      <c r="AD6" s="295"/>
      <c r="AE6" s="296"/>
    </row>
    <row r="7" spans="1:31" ht="15" customHeight="1">
      <c r="A7" s="346"/>
      <c r="B7" s="347"/>
      <c r="C7" s="348"/>
      <c r="D7" s="293"/>
      <c r="E7" s="361"/>
      <c r="F7" s="362"/>
      <c r="G7" s="365"/>
      <c r="H7" s="364"/>
      <c r="I7" s="362"/>
      <c r="J7" s="361"/>
      <c r="K7" s="362"/>
      <c r="L7" s="364"/>
      <c r="M7" s="362"/>
      <c r="N7" s="361"/>
      <c r="O7" s="362"/>
      <c r="P7" s="364"/>
      <c r="Q7" s="362"/>
      <c r="R7" s="361"/>
      <c r="S7" s="362"/>
      <c r="T7" s="364"/>
      <c r="U7" s="362"/>
      <c r="V7" s="361"/>
      <c r="W7" s="362"/>
      <c r="X7" s="364"/>
      <c r="Y7" s="362"/>
      <c r="Z7" s="361"/>
      <c r="AA7" s="362"/>
      <c r="AB7" s="364"/>
      <c r="AC7" s="362"/>
      <c r="AD7" s="295"/>
      <c r="AE7" s="296"/>
    </row>
    <row r="8" spans="1:31" ht="43.9" customHeight="1">
      <c r="A8" s="302" t="s">
        <v>328</v>
      </c>
      <c r="B8" s="302" t="s">
        <v>304</v>
      </c>
      <c r="C8" s="303" t="s">
        <v>233</v>
      </c>
      <c r="D8" s="304"/>
      <c r="E8" s="361" t="s">
        <v>315</v>
      </c>
      <c r="F8" s="363"/>
      <c r="G8" s="363" t="s">
        <v>392</v>
      </c>
      <c r="H8" s="364" t="s">
        <v>315</v>
      </c>
      <c r="I8" s="366"/>
      <c r="J8" s="361" t="s">
        <v>315</v>
      </c>
      <c r="K8" s="363"/>
      <c r="L8" s="364" t="s">
        <v>316</v>
      </c>
      <c r="M8" s="366"/>
      <c r="N8" s="361" t="s">
        <v>316</v>
      </c>
      <c r="O8" s="363"/>
      <c r="P8" s="364" t="s">
        <v>316</v>
      </c>
      <c r="Q8" s="366"/>
      <c r="R8" s="361" t="s">
        <v>316</v>
      </c>
      <c r="S8" s="363"/>
      <c r="T8" s="364" t="s">
        <v>316</v>
      </c>
      <c r="U8" s="366"/>
      <c r="V8" s="361" t="s">
        <v>316</v>
      </c>
      <c r="W8" s="363"/>
      <c r="X8" s="364" t="s">
        <v>316</v>
      </c>
      <c r="Y8" s="366"/>
      <c r="Z8" s="361" t="s">
        <v>316</v>
      </c>
      <c r="AA8" s="363"/>
      <c r="AB8" s="364" t="s">
        <v>316</v>
      </c>
      <c r="AC8" s="366"/>
      <c r="AD8" s="550" t="s">
        <v>393</v>
      </c>
      <c r="AE8" s="551"/>
    </row>
    <row r="9" spans="1:31" ht="19.5" customHeight="1">
      <c r="A9" s="206">
        <v>1</v>
      </c>
      <c r="B9" s="213">
        <v>1</v>
      </c>
      <c r="C9" s="207" t="s">
        <v>306</v>
      </c>
      <c r="D9" s="250" t="e">
        <f>#REF!</f>
        <v>#REF!</v>
      </c>
      <c r="E9" s="367"/>
      <c r="F9" s="368"/>
      <c r="G9" s="306"/>
      <c r="H9" s="369"/>
      <c r="I9" s="370"/>
      <c r="J9" s="367"/>
      <c r="K9" s="368"/>
      <c r="L9" s="369"/>
      <c r="M9" s="370"/>
      <c r="N9" s="367"/>
      <c r="O9" s="368"/>
      <c r="P9" s="369"/>
      <c r="Q9" s="370"/>
      <c r="R9" s="367"/>
      <c r="S9" s="368"/>
      <c r="T9" s="369"/>
      <c r="U9" s="370"/>
      <c r="V9" s="367"/>
      <c r="W9" s="368"/>
      <c r="X9" s="369"/>
      <c r="Y9" s="370"/>
      <c r="Z9" s="367"/>
      <c r="AA9" s="368"/>
      <c r="AB9" s="369"/>
      <c r="AC9" s="370"/>
      <c r="AD9" s="307" t="s">
        <v>394</v>
      </c>
      <c r="AE9" s="308" t="s">
        <v>392</v>
      </c>
    </row>
    <row r="10" spans="1:31" s="309" customFormat="1" ht="19.5" customHeight="1">
      <c r="A10" s="206">
        <v>2</v>
      </c>
      <c r="B10" s="213">
        <v>3</v>
      </c>
      <c r="C10" s="213"/>
      <c r="D10" s="250" t="e">
        <f>#REF!</f>
        <v>#REF!</v>
      </c>
      <c r="E10" s="367"/>
      <c r="F10" s="368"/>
      <c r="G10" s="306"/>
      <c r="H10" s="369"/>
      <c r="I10" s="370"/>
      <c r="J10" s="367"/>
      <c r="K10" s="368"/>
      <c r="L10" s="369"/>
      <c r="M10" s="370"/>
      <c r="N10" s="367"/>
      <c r="O10" s="368"/>
      <c r="P10" s="369"/>
      <c r="Q10" s="370"/>
      <c r="R10" s="367"/>
      <c r="S10" s="368"/>
      <c r="T10" s="369"/>
      <c r="U10" s="370"/>
      <c r="V10" s="367"/>
      <c r="W10" s="368"/>
      <c r="X10" s="369"/>
      <c r="Y10" s="370"/>
      <c r="Z10" s="367"/>
      <c r="AA10" s="368"/>
      <c r="AB10" s="369"/>
      <c r="AC10" s="370"/>
      <c r="AD10" s="311" t="s">
        <v>395</v>
      </c>
      <c r="AE10" s="312" t="s">
        <v>316</v>
      </c>
    </row>
    <row r="11" spans="1:31" s="309" customFormat="1" ht="19.5" customHeight="1">
      <c r="A11" s="206">
        <v>3</v>
      </c>
      <c r="B11" s="213">
        <v>2</v>
      </c>
      <c r="C11" s="213"/>
      <c r="D11" s="250" t="e">
        <f>#REF!</f>
        <v>#REF!</v>
      </c>
      <c r="E11" s="367"/>
      <c r="F11" s="368"/>
      <c r="G11" s="306"/>
      <c r="H11" s="369"/>
      <c r="I11" s="370"/>
      <c r="J11" s="367"/>
      <c r="K11" s="368"/>
      <c r="L11" s="369"/>
      <c r="M11" s="370"/>
      <c r="N11" s="367"/>
      <c r="O11" s="368"/>
      <c r="P11" s="369"/>
      <c r="Q11" s="370"/>
      <c r="R11" s="367"/>
      <c r="S11" s="368"/>
      <c r="T11" s="369"/>
      <c r="U11" s="370"/>
      <c r="V11" s="367"/>
      <c r="W11" s="368"/>
      <c r="X11" s="369"/>
      <c r="Y11" s="370"/>
      <c r="Z11" s="367"/>
      <c r="AA11" s="368"/>
      <c r="AB11" s="369"/>
      <c r="AC11" s="370"/>
      <c r="AD11" s="544"/>
      <c r="AE11" s="546"/>
    </row>
    <row r="12" spans="1:31" s="309" customFormat="1" ht="19.5" customHeight="1">
      <c r="A12" s="206">
        <v>4</v>
      </c>
      <c r="B12" s="213">
        <v>4</v>
      </c>
      <c r="C12" s="212"/>
      <c r="D12" s="250" t="e">
        <f>#REF!</f>
        <v>#REF!</v>
      </c>
      <c r="E12" s="367"/>
      <c r="F12" s="368"/>
      <c r="G12" s="306"/>
      <c r="H12" s="369"/>
      <c r="I12" s="370"/>
      <c r="J12" s="367"/>
      <c r="K12" s="368"/>
      <c r="L12" s="369"/>
      <c r="M12" s="370"/>
      <c r="N12" s="367"/>
      <c r="O12" s="368"/>
      <c r="P12" s="369"/>
      <c r="Q12" s="370"/>
      <c r="R12" s="367"/>
      <c r="S12" s="368"/>
      <c r="T12" s="369"/>
      <c r="U12" s="370"/>
      <c r="V12" s="367"/>
      <c r="W12" s="368"/>
      <c r="X12" s="369"/>
      <c r="Y12" s="370"/>
      <c r="Z12" s="367"/>
      <c r="AA12" s="368"/>
      <c r="AB12" s="369"/>
      <c r="AC12" s="370"/>
      <c r="AD12" s="545"/>
      <c r="AE12" s="547"/>
    </row>
    <row r="13" spans="1:31" s="309" customFormat="1" ht="19.5" customHeight="1">
      <c r="A13" s="206">
        <v>5</v>
      </c>
      <c r="B13" s="213">
        <v>5</v>
      </c>
      <c r="C13" s="213"/>
      <c r="D13" s="250" t="e">
        <f>#REF!</f>
        <v>#REF!</v>
      </c>
      <c r="E13" s="367"/>
      <c r="F13" s="368"/>
      <c r="G13" s="306"/>
      <c r="H13" s="369"/>
      <c r="I13" s="370"/>
      <c r="J13" s="367"/>
      <c r="K13" s="368"/>
      <c r="L13" s="369"/>
      <c r="M13" s="370"/>
      <c r="N13" s="367"/>
      <c r="O13" s="368"/>
      <c r="P13" s="369"/>
      <c r="Q13" s="370"/>
      <c r="R13" s="367"/>
      <c r="S13" s="368"/>
      <c r="T13" s="369"/>
      <c r="U13" s="370"/>
      <c r="V13" s="367"/>
      <c r="W13" s="368"/>
      <c r="X13" s="369"/>
      <c r="Y13" s="370"/>
      <c r="Z13" s="367"/>
      <c r="AA13" s="368"/>
      <c r="AB13" s="369"/>
      <c r="AC13" s="370"/>
      <c r="AD13" s="313" t="s">
        <v>345</v>
      </c>
      <c r="AE13" s="314"/>
    </row>
    <row r="14" spans="1:31" s="309" customFormat="1" ht="19.5" customHeight="1">
      <c r="A14" s="206">
        <v>6</v>
      </c>
      <c r="B14" s="213">
        <v>4</v>
      </c>
      <c r="C14" s="213" t="s">
        <v>313</v>
      </c>
      <c r="D14" s="250"/>
      <c r="E14" s="367"/>
      <c r="F14" s="368"/>
      <c r="G14" s="306"/>
      <c r="H14" s="369"/>
      <c r="I14" s="370"/>
      <c r="J14" s="367"/>
      <c r="K14" s="368"/>
      <c r="L14" s="369"/>
      <c r="M14" s="370"/>
      <c r="N14" s="367"/>
      <c r="O14" s="368"/>
      <c r="P14" s="369"/>
      <c r="Q14" s="370"/>
      <c r="R14" s="367"/>
      <c r="S14" s="368"/>
      <c r="T14" s="369"/>
      <c r="U14" s="370"/>
      <c r="V14" s="367"/>
      <c r="W14" s="368"/>
      <c r="X14" s="369"/>
      <c r="Y14" s="370"/>
      <c r="Z14" s="367"/>
      <c r="AA14" s="368"/>
      <c r="AB14" s="369"/>
      <c r="AC14" s="370"/>
      <c r="AD14" s="315"/>
      <c r="AE14" s="316" t="s">
        <v>346</v>
      </c>
    </row>
    <row r="15" spans="1:31" s="309" customFormat="1" ht="19.5" customHeight="1">
      <c r="A15" s="206">
        <v>7</v>
      </c>
      <c r="B15" s="213">
        <v>3</v>
      </c>
      <c r="C15" s="212"/>
      <c r="D15" s="250"/>
      <c r="E15" s="367"/>
      <c r="F15" s="368"/>
      <c r="G15" s="306"/>
      <c r="H15" s="369"/>
      <c r="I15" s="370"/>
      <c r="J15" s="367"/>
      <c r="K15" s="368"/>
      <c r="L15" s="369"/>
      <c r="M15" s="370"/>
      <c r="N15" s="367"/>
      <c r="O15" s="368"/>
      <c r="P15" s="369"/>
      <c r="Q15" s="370"/>
      <c r="R15" s="367"/>
      <c r="S15" s="368"/>
      <c r="T15" s="369"/>
      <c r="U15" s="370"/>
      <c r="V15" s="367"/>
      <c r="W15" s="368"/>
      <c r="X15" s="369"/>
      <c r="Y15" s="370"/>
      <c r="Z15" s="367"/>
      <c r="AA15" s="368"/>
      <c r="AB15" s="369"/>
      <c r="AC15" s="370"/>
      <c r="AD15" s="317" t="s">
        <v>347</v>
      </c>
      <c r="AE15" s="318" t="s">
        <v>348</v>
      </c>
    </row>
    <row r="16" spans="1:31" s="309" customFormat="1" ht="19.5" customHeight="1">
      <c r="A16" s="206">
        <v>8</v>
      </c>
      <c r="B16" s="213">
        <v>5</v>
      </c>
      <c r="C16" s="213"/>
      <c r="D16" s="250"/>
      <c r="E16" s="367"/>
      <c r="F16" s="368"/>
      <c r="G16" s="306"/>
      <c r="H16" s="369"/>
      <c r="I16" s="370"/>
      <c r="J16" s="367"/>
      <c r="K16" s="368"/>
      <c r="L16" s="369"/>
      <c r="M16" s="370"/>
      <c r="N16" s="367"/>
      <c r="O16" s="368"/>
      <c r="P16" s="369"/>
      <c r="Q16" s="370"/>
      <c r="R16" s="367"/>
      <c r="S16" s="368"/>
      <c r="T16" s="369"/>
      <c r="U16" s="370"/>
      <c r="V16" s="367"/>
      <c r="W16" s="368"/>
      <c r="X16" s="369"/>
      <c r="Y16" s="370"/>
      <c r="Z16" s="367"/>
      <c r="AA16" s="368"/>
      <c r="AB16" s="369"/>
      <c r="AC16" s="370"/>
      <c r="AD16" s="317" t="s">
        <v>349</v>
      </c>
      <c r="AE16" s="319" t="s">
        <v>350</v>
      </c>
    </row>
    <row r="17" spans="1:31" s="309" customFormat="1" ht="19.5" customHeight="1">
      <c r="A17" s="206">
        <v>9</v>
      </c>
      <c r="B17" s="213">
        <v>1</v>
      </c>
      <c r="C17" s="213"/>
      <c r="D17" s="250"/>
      <c r="E17" s="367"/>
      <c r="F17" s="368"/>
      <c r="G17" s="306"/>
      <c r="H17" s="369"/>
      <c r="I17" s="370"/>
      <c r="J17" s="367"/>
      <c r="K17" s="368"/>
      <c r="L17" s="369"/>
      <c r="M17" s="370"/>
      <c r="N17" s="367"/>
      <c r="O17" s="368"/>
      <c r="P17" s="369"/>
      <c r="Q17" s="370"/>
      <c r="R17" s="367"/>
      <c r="S17" s="368"/>
      <c r="T17" s="369"/>
      <c r="U17" s="370"/>
      <c r="V17" s="367"/>
      <c r="W17" s="368"/>
      <c r="X17" s="369"/>
      <c r="Y17" s="370"/>
      <c r="Z17" s="367"/>
      <c r="AA17" s="368"/>
      <c r="AB17" s="369"/>
      <c r="AC17" s="370"/>
      <c r="AD17" s="317" t="s">
        <v>351</v>
      </c>
      <c r="AE17" s="319" t="s">
        <v>352</v>
      </c>
    </row>
    <row r="18" spans="1:31" s="309" customFormat="1" ht="19.5" customHeight="1">
      <c r="A18" s="206">
        <v>10</v>
      </c>
      <c r="B18" s="213">
        <v>2</v>
      </c>
      <c r="C18" s="212"/>
      <c r="D18" s="250"/>
      <c r="E18" s="367"/>
      <c r="F18" s="368"/>
      <c r="G18" s="306"/>
      <c r="H18" s="369"/>
      <c r="I18" s="370"/>
      <c r="J18" s="367"/>
      <c r="K18" s="368"/>
      <c r="L18" s="369"/>
      <c r="M18" s="370"/>
      <c r="N18" s="367"/>
      <c r="O18" s="368"/>
      <c r="P18" s="369"/>
      <c r="Q18" s="370"/>
      <c r="R18" s="367"/>
      <c r="S18" s="368"/>
      <c r="T18" s="369"/>
      <c r="U18" s="370"/>
      <c r="V18" s="367"/>
      <c r="W18" s="368"/>
      <c r="X18" s="369"/>
      <c r="Y18" s="370"/>
      <c r="Z18" s="367"/>
      <c r="AA18" s="368"/>
      <c r="AB18" s="369"/>
      <c r="AC18" s="370"/>
      <c r="AD18" s="317" t="s">
        <v>353</v>
      </c>
      <c r="AE18" s="318" t="s">
        <v>354</v>
      </c>
    </row>
    <row r="19" spans="1:31" s="309" customFormat="1" ht="19.5" customHeight="1">
      <c r="A19" s="206">
        <v>11</v>
      </c>
      <c r="B19" s="213">
        <v>1</v>
      </c>
      <c r="C19" s="213" t="s">
        <v>307</v>
      </c>
      <c r="D19" s="250"/>
      <c r="E19" s="367"/>
      <c r="F19" s="368"/>
      <c r="G19" s="306"/>
      <c r="H19" s="369"/>
      <c r="I19" s="370"/>
      <c r="J19" s="367"/>
      <c r="K19" s="368"/>
      <c r="L19" s="369"/>
      <c r="M19" s="370"/>
      <c r="N19" s="367"/>
      <c r="O19" s="368"/>
      <c r="P19" s="369"/>
      <c r="Q19" s="370"/>
      <c r="R19" s="367"/>
      <c r="S19" s="368"/>
      <c r="T19" s="369"/>
      <c r="U19" s="370"/>
      <c r="V19" s="367"/>
      <c r="W19" s="368"/>
      <c r="X19" s="369"/>
      <c r="Y19" s="370"/>
      <c r="Z19" s="367"/>
      <c r="AA19" s="368"/>
      <c r="AB19" s="369"/>
      <c r="AC19" s="370"/>
      <c r="AD19" s="317" t="s">
        <v>355</v>
      </c>
      <c r="AE19" s="318" t="s">
        <v>356</v>
      </c>
    </row>
    <row r="20" spans="1:31" s="309" customFormat="1" ht="19.5" customHeight="1">
      <c r="A20" s="206">
        <v>12</v>
      </c>
      <c r="B20" s="213">
        <v>5</v>
      </c>
      <c r="C20" s="213"/>
      <c r="D20" s="250"/>
      <c r="E20" s="367"/>
      <c r="F20" s="368"/>
      <c r="G20" s="306"/>
      <c r="H20" s="369"/>
      <c r="I20" s="370"/>
      <c r="J20" s="367"/>
      <c r="K20" s="368"/>
      <c r="L20" s="369"/>
      <c r="M20" s="370"/>
      <c r="N20" s="367"/>
      <c r="O20" s="368"/>
      <c r="P20" s="369"/>
      <c r="Q20" s="370"/>
      <c r="R20" s="367"/>
      <c r="S20" s="368"/>
      <c r="T20" s="369"/>
      <c r="U20" s="370"/>
      <c r="V20" s="367"/>
      <c r="W20" s="368"/>
      <c r="X20" s="369"/>
      <c r="Y20" s="370"/>
      <c r="Z20" s="367"/>
      <c r="AA20" s="368"/>
      <c r="AB20" s="369"/>
      <c r="AC20" s="370"/>
      <c r="AD20" s="317" t="s">
        <v>357</v>
      </c>
      <c r="AE20" s="319" t="s">
        <v>358</v>
      </c>
    </row>
    <row r="21" spans="1:31" s="309" customFormat="1" ht="19.5" customHeight="1">
      <c r="A21" s="206">
        <v>13</v>
      </c>
      <c r="B21" s="213">
        <v>4</v>
      </c>
      <c r="C21" s="213"/>
      <c r="D21" s="250"/>
      <c r="E21" s="367"/>
      <c r="F21" s="368"/>
      <c r="G21" s="306"/>
      <c r="H21" s="369"/>
      <c r="I21" s="370"/>
      <c r="J21" s="367"/>
      <c r="K21" s="368"/>
      <c r="L21" s="369"/>
      <c r="M21" s="370"/>
      <c r="N21" s="367"/>
      <c r="O21" s="368"/>
      <c r="P21" s="369"/>
      <c r="Q21" s="370"/>
      <c r="R21" s="367"/>
      <c r="S21" s="368"/>
      <c r="T21" s="369"/>
      <c r="U21" s="370"/>
      <c r="V21" s="367"/>
      <c r="W21" s="368"/>
      <c r="X21" s="369"/>
      <c r="Y21" s="370"/>
      <c r="Z21" s="367"/>
      <c r="AA21" s="368"/>
      <c r="AB21" s="369"/>
      <c r="AC21" s="370"/>
      <c r="AD21" s="317" t="s">
        <v>359</v>
      </c>
      <c r="AE21" s="319" t="s">
        <v>360</v>
      </c>
    </row>
    <row r="22" spans="1:31" s="309" customFormat="1" ht="19.5" customHeight="1">
      <c r="A22" s="206">
        <v>14</v>
      </c>
      <c r="B22" s="213">
        <v>2</v>
      </c>
      <c r="C22" s="213"/>
      <c r="D22" s="250"/>
      <c r="E22" s="367"/>
      <c r="F22" s="368"/>
      <c r="G22" s="306"/>
      <c r="H22" s="369"/>
      <c r="I22" s="370"/>
      <c r="J22" s="367"/>
      <c r="K22" s="368"/>
      <c r="L22" s="369"/>
      <c r="M22" s="370"/>
      <c r="N22" s="367"/>
      <c r="O22" s="368"/>
      <c r="P22" s="369"/>
      <c r="Q22" s="370"/>
      <c r="R22" s="367"/>
      <c r="S22" s="368"/>
      <c r="T22" s="369"/>
      <c r="U22" s="370"/>
      <c r="V22" s="367"/>
      <c r="W22" s="368"/>
      <c r="X22" s="369"/>
      <c r="Y22" s="370"/>
      <c r="Z22" s="367"/>
      <c r="AA22" s="368"/>
      <c r="AB22" s="369"/>
      <c r="AC22" s="370"/>
      <c r="AD22" s="317" t="s">
        <v>361</v>
      </c>
      <c r="AE22" s="319" t="s">
        <v>362</v>
      </c>
    </row>
    <row r="23" spans="1:31" s="309" customFormat="1" ht="19.5" customHeight="1">
      <c r="A23" s="206">
        <v>15</v>
      </c>
      <c r="B23" s="213">
        <v>3</v>
      </c>
      <c r="C23" s="213"/>
      <c r="D23" s="250"/>
      <c r="E23" s="367"/>
      <c r="F23" s="368"/>
      <c r="G23" s="306"/>
      <c r="H23" s="369"/>
      <c r="I23" s="370"/>
      <c r="J23" s="367"/>
      <c r="K23" s="368"/>
      <c r="L23" s="369"/>
      <c r="M23" s="370"/>
      <c r="N23" s="367"/>
      <c r="O23" s="368"/>
      <c r="P23" s="369"/>
      <c r="Q23" s="370"/>
      <c r="R23" s="367"/>
      <c r="S23" s="368"/>
      <c r="T23" s="369"/>
      <c r="U23" s="370"/>
      <c r="V23" s="367"/>
      <c r="W23" s="368"/>
      <c r="X23" s="369"/>
      <c r="Y23" s="370"/>
      <c r="Z23" s="367"/>
      <c r="AA23" s="368"/>
      <c r="AB23" s="369"/>
      <c r="AC23" s="370"/>
      <c r="AD23" s="317" t="s">
        <v>363</v>
      </c>
      <c r="AE23" s="319" t="s">
        <v>364</v>
      </c>
    </row>
    <row r="24" spans="1:31" s="309" customFormat="1" ht="19.5" customHeight="1">
      <c r="A24" s="206">
        <v>16</v>
      </c>
      <c r="B24" s="213">
        <v>4</v>
      </c>
      <c r="C24" s="213" t="s">
        <v>308</v>
      </c>
      <c r="D24" s="250"/>
      <c r="E24" s="367"/>
      <c r="F24" s="368"/>
      <c r="G24" s="306"/>
      <c r="H24" s="369"/>
      <c r="I24" s="370"/>
      <c r="J24" s="367"/>
      <c r="K24" s="368"/>
      <c r="L24" s="369"/>
      <c r="M24" s="370"/>
      <c r="N24" s="367"/>
      <c r="O24" s="368"/>
      <c r="P24" s="369"/>
      <c r="Q24" s="370"/>
      <c r="R24" s="367"/>
      <c r="S24" s="368"/>
      <c r="T24" s="369"/>
      <c r="U24" s="370"/>
      <c r="V24" s="367"/>
      <c r="W24" s="368"/>
      <c r="X24" s="369"/>
      <c r="Y24" s="370"/>
      <c r="Z24" s="367"/>
      <c r="AA24" s="368"/>
      <c r="AB24" s="369"/>
      <c r="AC24" s="370"/>
      <c r="AD24" s="313"/>
      <c r="AE24" s="314"/>
    </row>
    <row r="25" spans="1:31" s="309" customFormat="1" ht="19.5" customHeight="1">
      <c r="A25" s="206">
        <v>17</v>
      </c>
      <c r="B25" s="213">
        <v>2</v>
      </c>
      <c r="C25" s="213"/>
      <c r="D25" s="250"/>
      <c r="E25" s="367"/>
      <c r="F25" s="368"/>
      <c r="G25" s="306"/>
      <c r="H25" s="369"/>
      <c r="I25" s="370"/>
      <c r="J25" s="367"/>
      <c r="K25" s="368"/>
      <c r="L25" s="369"/>
      <c r="M25" s="370"/>
      <c r="N25" s="367"/>
      <c r="O25" s="368"/>
      <c r="P25" s="369"/>
      <c r="Q25" s="370"/>
      <c r="R25" s="367"/>
      <c r="S25" s="368"/>
      <c r="T25" s="369"/>
      <c r="U25" s="370"/>
      <c r="V25" s="367"/>
      <c r="W25" s="368"/>
      <c r="X25" s="369"/>
      <c r="Y25" s="370"/>
      <c r="Z25" s="367"/>
      <c r="AA25" s="368"/>
      <c r="AB25" s="369"/>
      <c r="AC25" s="370"/>
      <c r="AD25" s="320"/>
      <c r="AE25" s="321" t="s">
        <v>365</v>
      </c>
    </row>
    <row r="26" spans="1:31" s="309" customFormat="1" ht="19.5" customHeight="1">
      <c r="A26" s="206">
        <v>18</v>
      </c>
      <c r="B26" s="213">
        <v>3</v>
      </c>
      <c r="C26" s="213"/>
      <c r="D26" s="250"/>
      <c r="E26" s="367"/>
      <c r="F26" s="368"/>
      <c r="G26" s="306"/>
      <c r="H26" s="369"/>
      <c r="I26" s="370"/>
      <c r="J26" s="367"/>
      <c r="K26" s="368"/>
      <c r="L26" s="369"/>
      <c r="M26" s="370"/>
      <c r="N26" s="367"/>
      <c r="O26" s="368"/>
      <c r="P26" s="369"/>
      <c r="Q26" s="370"/>
      <c r="R26" s="367"/>
      <c r="S26" s="368"/>
      <c r="T26" s="369"/>
      <c r="U26" s="370"/>
      <c r="V26" s="367"/>
      <c r="W26" s="368"/>
      <c r="X26" s="369"/>
      <c r="Y26" s="370"/>
      <c r="Z26" s="367"/>
      <c r="AA26" s="368"/>
      <c r="AB26" s="369"/>
      <c r="AC26" s="370"/>
      <c r="AD26" s="320" t="s">
        <v>366</v>
      </c>
      <c r="AE26" s="316" t="s">
        <v>367</v>
      </c>
    </row>
    <row r="27" spans="1:31" s="309" customFormat="1" ht="19.5" customHeight="1">
      <c r="A27" s="206">
        <v>19</v>
      </c>
      <c r="B27" s="213">
        <v>5</v>
      </c>
      <c r="C27" s="213"/>
      <c r="D27" s="250"/>
      <c r="E27" s="367"/>
      <c r="F27" s="368"/>
      <c r="G27" s="306"/>
      <c r="H27" s="369"/>
      <c r="I27" s="370"/>
      <c r="J27" s="367"/>
      <c r="K27" s="368"/>
      <c r="L27" s="369"/>
      <c r="M27" s="370"/>
      <c r="N27" s="367"/>
      <c r="O27" s="368"/>
      <c r="P27" s="369"/>
      <c r="Q27" s="370"/>
      <c r="R27" s="367"/>
      <c r="S27" s="368"/>
      <c r="T27" s="369"/>
      <c r="U27" s="370"/>
      <c r="V27" s="367"/>
      <c r="W27" s="368"/>
      <c r="X27" s="369"/>
      <c r="Y27" s="370"/>
      <c r="Z27" s="367"/>
      <c r="AA27" s="368"/>
      <c r="AB27" s="369"/>
      <c r="AC27" s="370"/>
      <c r="AD27" s="322">
        <v>10</v>
      </c>
      <c r="AE27" s="323" t="s">
        <v>368</v>
      </c>
    </row>
    <row r="28" spans="1:31" s="309" customFormat="1" ht="19.5" customHeight="1">
      <c r="A28" s="206">
        <v>20</v>
      </c>
      <c r="B28" s="213">
        <v>1</v>
      </c>
      <c r="C28" s="213"/>
      <c r="D28" s="250"/>
      <c r="E28" s="367"/>
      <c r="F28" s="368"/>
      <c r="G28" s="306"/>
      <c r="H28" s="369"/>
      <c r="I28" s="370"/>
      <c r="J28" s="367"/>
      <c r="K28" s="368"/>
      <c r="L28" s="369"/>
      <c r="M28" s="370"/>
      <c r="N28" s="367"/>
      <c r="O28" s="368"/>
      <c r="P28" s="369"/>
      <c r="Q28" s="370"/>
      <c r="R28" s="367"/>
      <c r="S28" s="368"/>
      <c r="T28" s="369"/>
      <c r="U28" s="370"/>
      <c r="V28" s="367"/>
      <c r="W28" s="368"/>
      <c r="X28" s="369"/>
      <c r="Y28" s="370"/>
      <c r="Z28" s="367"/>
      <c r="AA28" s="368"/>
      <c r="AB28" s="369"/>
      <c r="AC28" s="370"/>
      <c r="AD28" s="322" t="s">
        <v>369</v>
      </c>
      <c r="AE28" s="323" t="s">
        <v>370</v>
      </c>
    </row>
    <row r="29" spans="1:31" s="309" customFormat="1" ht="19.5" customHeight="1">
      <c r="A29" s="206"/>
      <c r="B29" s="213"/>
      <c r="C29" s="213"/>
      <c r="D29" s="250"/>
      <c r="E29" s="367"/>
      <c r="F29" s="368"/>
      <c r="G29" s="306"/>
      <c r="H29" s="369"/>
      <c r="I29" s="370"/>
      <c r="J29" s="367"/>
      <c r="K29" s="368"/>
      <c r="L29" s="369"/>
      <c r="M29" s="370"/>
      <c r="N29" s="367"/>
      <c r="O29" s="368"/>
      <c r="P29" s="369"/>
      <c r="Q29" s="370"/>
      <c r="R29" s="367"/>
      <c r="S29" s="368"/>
      <c r="T29" s="369"/>
      <c r="U29" s="370"/>
      <c r="V29" s="367"/>
      <c r="W29" s="368"/>
      <c r="X29" s="369"/>
      <c r="Y29" s="370"/>
      <c r="Z29" s="367"/>
      <c r="AA29" s="368"/>
      <c r="AB29" s="369"/>
      <c r="AC29" s="370"/>
      <c r="AD29" s="322" t="s">
        <v>371</v>
      </c>
      <c r="AE29" s="323" t="s">
        <v>372</v>
      </c>
    </row>
    <row r="30" spans="1:31" s="309" customFormat="1" ht="19.5" customHeight="1">
      <c r="A30" s="206"/>
      <c r="B30" s="213"/>
      <c r="C30" s="213"/>
      <c r="D30" s="250"/>
      <c r="E30" s="367"/>
      <c r="F30" s="368"/>
      <c r="G30" s="306"/>
      <c r="H30" s="369"/>
      <c r="I30" s="370"/>
      <c r="J30" s="367"/>
      <c r="K30" s="368"/>
      <c r="L30" s="369"/>
      <c r="M30" s="370"/>
      <c r="N30" s="367"/>
      <c r="O30" s="368"/>
      <c r="P30" s="369"/>
      <c r="Q30" s="370"/>
      <c r="R30" s="367"/>
      <c r="S30" s="368"/>
      <c r="T30" s="369"/>
      <c r="U30" s="370"/>
      <c r="V30" s="367"/>
      <c r="W30" s="368"/>
      <c r="X30" s="369"/>
      <c r="Y30" s="370"/>
      <c r="Z30" s="367"/>
      <c r="AA30" s="368"/>
      <c r="AB30" s="369"/>
      <c r="AC30" s="370"/>
      <c r="AD30" s="322">
        <v>30</v>
      </c>
      <c r="AE30" s="323" t="s">
        <v>373</v>
      </c>
    </row>
    <row r="31" spans="1:31" s="309" customFormat="1" ht="19.5" customHeight="1">
      <c r="A31" s="206"/>
      <c r="B31" s="213"/>
      <c r="C31" s="213"/>
      <c r="D31" s="250"/>
      <c r="E31" s="367"/>
      <c r="F31" s="368"/>
      <c r="G31" s="306"/>
      <c r="H31" s="369"/>
      <c r="I31" s="370"/>
      <c r="J31" s="367"/>
      <c r="K31" s="368"/>
      <c r="L31" s="369"/>
      <c r="M31" s="370"/>
      <c r="N31" s="367"/>
      <c r="O31" s="368"/>
      <c r="P31" s="369"/>
      <c r="Q31" s="370"/>
      <c r="R31" s="367"/>
      <c r="S31" s="368"/>
      <c r="T31" s="369"/>
      <c r="U31" s="370"/>
      <c r="V31" s="367"/>
      <c r="W31" s="368"/>
      <c r="X31" s="369"/>
      <c r="Y31" s="370"/>
      <c r="Z31" s="367"/>
      <c r="AA31" s="368"/>
      <c r="AB31" s="369"/>
      <c r="AC31" s="370"/>
      <c r="AD31" s="322" t="s">
        <v>374</v>
      </c>
      <c r="AE31" s="323" t="s">
        <v>375</v>
      </c>
    </row>
    <row r="32" spans="1:31" s="309" customFormat="1" ht="19.5" customHeight="1">
      <c r="A32" s="206"/>
      <c r="B32" s="213"/>
      <c r="C32" s="213"/>
      <c r="D32" s="250"/>
      <c r="E32" s="367"/>
      <c r="F32" s="368"/>
      <c r="G32" s="306"/>
      <c r="H32" s="369"/>
      <c r="I32" s="370"/>
      <c r="J32" s="367"/>
      <c r="K32" s="368"/>
      <c r="L32" s="369"/>
      <c r="M32" s="370"/>
      <c r="N32" s="367"/>
      <c r="O32" s="368"/>
      <c r="P32" s="369"/>
      <c r="Q32" s="370"/>
      <c r="R32" s="367"/>
      <c r="S32" s="368"/>
      <c r="T32" s="369"/>
      <c r="U32" s="370"/>
      <c r="V32" s="367"/>
      <c r="W32" s="368"/>
      <c r="X32" s="369"/>
      <c r="Y32" s="370"/>
      <c r="Z32" s="367"/>
      <c r="AA32" s="368"/>
      <c r="AB32" s="369"/>
      <c r="AC32" s="370"/>
      <c r="AD32" s="322" t="s">
        <v>376</v>
      </c>
      <c r="AE32" s="323" t="s">
        <v>377</v>
      </c>
    </row>
    <row r="33" spans="1:31" s="309" customFormat="1" ht="19.5" customHeight="1">
      <c r="A33" s="206"/>
      <c r="B33" s="213"/>
      <c r="C33" s="213"/>
      <c r="D33" s="250"/>
      <c r="E33" s="367"/>
      <c r="F33" s="368"/>
      <c r="G33" s="306"/>
      <c r="H33" s="369"/>
      <c r="I33" s="370"/>
      <c r="J33" s="367"/>
      <c r="K33" s="368"/>
      <c r="L33" s="369"/>
      <c r="M33" s="370"/>
      <c r="N33" s="367"/>
      <c r="O33" s="368"/>
      <c r="P33" s="369"/>
      <c r="Q33" s="370"/>
      <c r="R33" s="367"/>
      <c r="S33" s="368"/>
      <c r="T33" s="369"/>
      <c r="U33" s="370"/>
      <c r="V33" s="367"/>
      <c r="W33" s="368"/>
      <c r="X33" s="369"/>
      <c r="Y33" s="370"/>
      <c r="Z33" s="367"/>
      <c r="AA33" s="368"/>
      <c r="AB33" s="369"/>
      <c r="AC33" s="370"/>
      <c r="AD33" s="322" t="s">
        <v>378</v>
      </c>
      <c r="AE33" s="323" t="s">
        <v>379</v>
      </c>
    </row>
    <row r="34" spans="1:31" s="309" customFormat="1" ht="19.5" customHeight="1">
      <c r="A34" s="206"/>
      <c r="B34" s="213"/>
      <c r="C34" s="213"/>
      <c r="D34" s="250"/>
      <c r="E34" s="367"/>
      <c r="F34" s="368"/>
      <c r="G34" s="306"/>
      <c r="H34" s="369"/>
      <c r="I34" s="370"/>
      <c r="J34" s="367"/>
      <c r="K34" s="368"/>
      <c r="L34" s="369"/>
      <c r="M34" s="370"/>
      <c r="N34" s="367"/>
      <c r="O34" s="368"/>
      <c r="P34" s="369"/>
      <c r="Q34" s="370"/>
      <c r="R34" s="367"/>
      <c r="S34" s="368"/>
      <c r="T34" s="369"/>
      <c r="U34" s="370"/>
      <c r="V34" s="367"/>
      <c r="W34" s="368"/>
      <c r="X34" s="369"/>
      <c r="Y34" s="370"/>
      <c r="Z34" s="367"/>
      <c r="AA34" s="368"/>
      <c r="AB34" s="369"/>
      <c r="AC34" s="370"/>
      <c r="AD34" s="322" t="s">
        <v>380</v>
      </c>
      <c r="AE34" s="324" t="s">
        <v>381</v>
      </c>
    </row>
    <row r="35" spans="1:31" s="309" customFormat="1" ht="19.5" customHeight="1">
      <c r="A35" s="206"/>
      <c r="B35" s="213"/>
      <c r="C35" s="213"/>
      <c r="D35" s="250"/>
      <c r="E35" s="367"/>
      <c r="F35" s="368"/>
      <c r="G35" s="306"/>
      <c r="H35" s="369"/>
      <c r="I35" s="370"/>
      <c r="J35" s="367"/>
      <c r="K35" s="368"/>
      <c r="L35" s="369"/>
      <c r="M35" s="370"/>
      <c r="N35" s="367"/>
      <c r="O35" s="368"/>
      <c r="P35" s="369"/>
      <c r="Q35" s="370"/>
      <c r="R35" s="367"/>
      <c r="S35" s="368"/>
      <c r="T35" s="369"/>
      <c r="U35" s="370"/>
      <c r="V35" s="367"/>
      <c r="W35" s="368"/>
      <c r="X35" s="369"/>
      <c r="Y35" s="370"/>
      <c r="Z35" s="367"/>
      <c r="AA35" s="368"/>
      <c r="AB35" s="369"/>
      <c r="AC35" s="370"/>
      <c r="AD35" s="322" t="s">
        <v>382</v>
      </c>
      <c r="AE35" s="323" t="s">
        <v>383</v>
      </c>
    </row>
    <row r="36" spans="1:31" s="309" customFormat="1" ht="19.5" customHeight="1">
      <c r="A36" s="206"/>
      <c r="B36" s="213"/>
      <c r="C36" s="213"/>
      <c r="D36" s="250"/>
      <c r="E36" s="367"/>
      <c r="F36" s="368"/>
      <c r="G36" s="306"/>
      <c r="H36" s="369"/>
      <c r="I36" s="370"/>
      <c r="J36" s="367"/>
      <c r="K36" s="368"/>
      <c r="L36" s="369"/>
      <c r="M36" s="370"/>
      <c r="N36" s="367"/>
      <c r="O36" s="368"/>
      <c r="P36" s="369"/>
      <c r="Q36" s="370"/>
      <c r="R36" s="367"/>
      <c r="S36" s="368"/>
      <c r="T36" s="369"/>
      <c r="U36" s="370"/>
      <c r="V36" s="367"/>
      <c r="W36" s="368"/>
      <c r="X36" s="369"/>
      <c r="Y36" s="370"/>
      <c r="Z36" s="367"/>
      <c r="AA36" s="368"/>
      <c r="AB36" s="369"/>
      <c r="AC36" s="370"/>
      <c r="AD36" s="322" t="s">
        <v>384</v>
      </c>
      <c r="AE36" s="323" t="s">
        <v>385</v>
      </c>
    </row>
    <row r="37" spans="1:31" s="309" customFormat="1" ht="19.5" customHeight="1">
      <c r="A37" s="206"/>
      <c r="B37" s="213"/>
      <c r="C37" s="213"/>
      <c r="D37" s="250"/>
      <c r="E37" s="367"/>
      <c r="F37" s="368"/>
      <c r="G37" s="306"/>
      <c r="H37" s="369"/>
      <c r="I37" s="370"/>
      <c r="J37" s="367"/>
      <c r="K37" s="368"/>
      <c r="L37" s="369"/>
      <c r="M37" s="370"/>
      <c r="N37" s="367"/>
      <c r="O37" s="368"/>
      <c r="P37" s="369"/>
      <c r="Q37" s="370"/>
      <c r="R37" s="367"/>
      <c r="S37" s="368"/>
      <c r="T37" s="369"/>
      <c r="U37" s="370"/>
      <c r="V37" s="367"/>
      <c r="W37" s="368"/>
      <c r="X37" s="369"/>
      <c r="Y37" s="370"/>
      <c r="Z37" s="367"/>
      <c r="AA37" s="368"/>
      <c r="AB37" s="369"/>
      <c r="AC37" s="370"/>
      <c r="AD37" s="322" t="s">
        <v>386</v>
      </c>
      <c r="AE37" s="323" t="s">
        <v>387</v>
      </c>
    </row>
    <row r="38" spans="1:31" s="309" customFormat="1" ht="19.5" customHeight="1">
      <c r="A38" s="206"/>
      <c r="B38" s="213"/>
      <c r="C38" s="213"/>
      <c r="D38" s="250"/>
      <c r="E38" s="367"/>
      <c r="F38" s="368"/>
      <c r="G38" s="306"/>
      <c r="H38" s="369"/>
      <c r="I38" s="370"/>
      <c r="J38" s="367"/>
      <c r="K38" s="368"/>
      <c r="L38" s="369"/>
      <c r="M38" s="370"/>
      <c r="N38" s="367"/>
      <c r="O38" s="368"/>
      <c r="P38" s="369"/>
      <c r="Q38" s="370"/>
      <c r="R38" s="367"/>
      <c r="S38" s="368"/>
      <c r="T38" s="369"/>
      <c r="U38" s="370"/>
      <c r="V38" s="367"/>
      <c r="W38" s="368"/>
      <c r="X38" s="369"/>
      <c r="Y38" s="370"/>
      <c r="Z38" s="367"/>
      <c r="AA38" s="368"/>
      <c r="AB38" s="369"/>
      <c r="AC38" s="370"/>
      <c r="AD38" s="325" t="s">
        <v>388</v>
      </c>
      <c r="AE38" s="326" t="s">
        <v>389</v>
      </c>
    </row>
    <row r="39" spans="1:31" s="309" customFormat="1" ht="19.5" customHeight="1">
      <c r="A39" s="206"/>
      <c r="B39" s="213"/>
      <c r="C39" s="213"/>
      <c r="D39" s="250"/>
      <c r="E39" s="367"/>
      <c r="F39" s="368"/>
      <c r="G39" s="306"/>
      <c r="H39" s="369"/>
      <c r="I39" s="370"/>
      <c r="J39" s="367"/>
      <c r="K39" s="368"/>
      <c r="L39" s="369"/>
      <c r="M39" s="370"/>
      <c r="N39" s="367"/>
      <c r="O39" s="368"/>
      <c r="P39" s="369"/>
      <c r="Q39" s="370"/>
      <c r="R39" s="367"/>
      <c r="S39" s="368"/>
      <c r="T39" s="369"/>
      <c r="U39" s="370"/>
      <c r="V39" s="367"/>
      <c r="W39" s="368"/>
      <c r="X39" s="369"/>
      <c r="Y39" s="370"/>
      <c r="Z39" s="367"/>
      <c r="AA39" s="368"/>
      <c r="AB39" s="369"/>
      <c r="AC39" s="370"/>
      <c r="AD39" s="327"/>
      <c r="AE39" s="328"/>
    </row>
    <row r="40" spans="1:31" s="309" customFormat="1" ht="19.5" customHeight="1">
      <c r="A40" s="206"/>
      <c r="B40" s="213"/>
      <c r="C40" s="213"/>
      <c r="D40" s="250"/>
      <c r="E40" s="367"/>
      <c r="F40" s="368"/>
      <c r="G40" s="306"/>
      <c r="H40" s="369"/>
      <c r="I40" s="370"/>
      <c r="J40" s="367"/>
      <c r="K40" s="368"/>
      <c r="L40" s="369"/>
      <c r="M40" s="370"/>
      <c r="N40" s="367"/>
      <c r="O40" s="368"/>
      <c r="P40" s="369"/>
      <c r="Q40" s="370"/>
      <c r="R40" s="367"/>
      <c r="S40" s="368"/>
      <c r="T40" s="369"/>
      <c r="U40" s="370"/>
      <c r="V40" s="367"/>
      <c r="W40" s="368"/>
      <c r="X40" s="369"/>
      <c r="Y40" s="370"/>
      <c r="Z40" s="367"/>
      <c r="AA40" s="368"/>
      <c r="AB40" s="369"/>
      <c r="AC40" s="370"/>
      <c r="AD40" s="329"/>
      <c r="AE40" s="330"/>
    </row>
    <row r="41" spans="1:31" s="309" customFormat="1" ht="19.5" customHeight="1">
      <c r="A41" s="206"/>
      <c r="B41" s="213"/>
      <c r="C41" s="213"/>
      <c r="D41" s="250"/>
      <c r="E41" s="367"/>
      <c r="F41" s="368"/>
      <c r="G41" s="306"/>
      <c r="H41" s="369"/>
      <c r="I41" s="370"/>
      <c r="J41" s="367"/>
      <c r="K41" s="368"/>
      <c r="L41" s="369"/>
      <c r="M41" s="370"/>
      <c r="N41" s="367"/>
      <c r="O41" s="368"/>
      <c r="P41" s="369"/>
      <c r="Q41" s="370"/>
      <c r="R41" s="367"/>
      <c r="S41" s="368"/>
      <c r="T41" s="369"/>
      <c r="U41" s="370"/>
      <c r="V41" s="367"/>
      <c r="W41" s="368"/>
      <c r="X41" s="369"/>
      <c r="Y41" s="370"/>
      <c r="Z41" s="367"/>
      <c r="AA41" s="368"/>
      <c r="AB41" s="369"/>
      <c r="AC41" s="370"/>
      <c r="AD41" s="331"/>
      <c r="AE41" s="332"/>
    </row>
    <row r="42" spans="1:31" s="309" customFormat="1" ht="19.5" customHeight="1">
      <c r="A42" s="206"/>
      <c r="B42" s="213"/>
      <c r="C42" s="213"/>
      <c r="D42" s="250"/>
      <c r="E42" s="367"/>
      <c r="F42" s="368"/>
      <c r="G42" s="306"/>
      <c r="H42" s="369"/>
      <c r="I42" s="370"/>
      <c r="J42" s="367"/>
      <c r="K42" s="368"/>
      <c r="L42" s="369"/>
      <c r="M42" s="370"/>
      <c r="N42" s="367"/>
      <c r="O42" s="368"/>
      <c r="P42" s="369"/>
      <c r="Q42" s="370"/>
      <c r="R42" s="367"/>
      <c r="S42" s="368"/>
      <c r="T42" s="369"/>
      <c r="U42" s="370"/>
      <c r="V42" s="367"/>
      <c r="W42" s="368"/>
      <c r="X42" s="369"/>
      <c r="Y42" s="370"/>
      <c r="Z42" s="367"/>
      <c r="AA42" s="368"/>
      <c r="AB42" s="369"/>
      <c r="AC42" s="370"/>
      <c r="AD42" s="331"/>
      <c r="AE42" s="332"/>
    </row>
    <row r="43" spans="1:31" s="309" customFormat="1" ht="19.5" customHeight="1">
      <c r="A43" s="206"/>
      <c r="B43" s="213"/>
      <c r="C43" s="213"/>
      <c r="D43" s="250"/>
      <c r="E43" s="367"/>
      <c r="F43" s="368"/>
      <c r="G43" s="306"/>
      <c r="H43" s="369"/>
      <c r="I43" s="370"/>
      <c r="J43" s="367"/>
      <c r="K43" s="368"/>
      <c r="L43" s="369"/>
      <c r="M43" s="370"/>
      <c r="N43" s="367"/>
      <c r="O43" s="368"/>
      <c r="P43" s="369"/>
      <c r="Q43" s="370"/>
      <c r="R43" s="367"/>
      <c r="S43" s="368"/>
      <c r="T43" s="369"/>
      <c r="U43" s="370"/>
      <c r="V43" s="367"/>
      <c r="W43" s="368"/>
      <c r="X43" s="369"/>
      <c r="Y43" s="370"/>
      <c r="Z43" s="367"/>
      <c r="AA43" s="368"/>
      <c r="AB43" s="369"/>
      <c r="AC43" s="370"/>
      <c r="AD43" s="331"/>
      <c r="AE43" s="332"/>
    </row>
    <row r="44" spans="1:31" s="309" customFormat="1" ht="19.5" customHeight="1" thickBot="1">
      <c r="A44" s="206"/>
      <c r="B44" s="213"/>
      <c r="C44" s="213"/>
      <c r="D44" s="371"/>
      <c r="E44" s="367"/>
      <c r="F44" s="368"/>
      <c r="G44" s="306"/>
      <c r="H44" s="369"/>
      <c r="I44" s="370"/>
      <c r="J44" s="367"/>
      <c r="K44" s="368"/>
      <c r="L44" s="369"/>
      <c r="M44" s="370"/>
      <c r="N44" s="367"/>
      <c r="O44" s="368"/>
      <c r="P44" s="369"/>
      <c r="Q44" s="370"/>
      <c r="R44" s="367"/>
      <c r="S44" s="368"/>
      <c r="T44" s="369"/>
      <c r="U44" s="370"/>
      <c r="V44" s="367"/>
      <c r="W44" s="368"/>
      <c r="X44" s="369"/>
      <c r="Y44" s="370"/>
      <c r="Z44" s="367"/>
      <c r="AA44" s="368"/>
      <c r="AB44" s="369"/>
      <c r="AC44" s="370"/>
      <c r="AD44" s="331"/>
      <c r="AE44" s="332"/>
    </row>
    <row r="45" spans="1:31" s="309" customFormat="1" ht="19.5" customHeight="1">
      <c r="A45" s="206"/>
      <c r="B45" s="213"/>
      <c r="C45" s="213"/>
      <c r="D45" s="250"/>
      <c r="E45" s="367"/>
      <c r="F45" s="368"/>
      <c r="G45" s="306"/>
      <c r="H45" s="369"/>
      <c r="I45" s="370"/>
      <c r="J45" s="367"/>
      <c r="K45" s="368"/>
      <c r="L45" s="369"/>
      <c r="M45" s="370"/>
      <c r="N45" s="367"/>
      <c r="O45" s="368"/>
      <c r="P45" s="369"/>
      <c r="Q45" s="370"/>
      <c r="R45" s="367"/>
      <c r="S45" s="368"/>
      <c r="T45" s="369"/>
      <c r="U45" s="370"/>
      <c r="V45" s="367"/>
      <c r="W45" s="368"/>
      <c r="X45" s="369"/>
      <c r="Y45" s="370"/>
      <c r="Z45" s="367"/>
      <c r="AA45" s="368"/>
      <c r="AB45" s="369"/>
      <c r="AC45" s="370"/>
      <c r="AD45" s="331"/>
      <c r="AE45" s="332"/>
    </row>
    <row r="46" spans="1:31" s="309" customFormat="1" ht="19.5" customHeight="1">
      <c r="A46" s="206"/>
      <c r="B46" s="213"/>
      <c r="C46" s="213"/>
      <c r="D46" s="250"/>
      <c r="E46" s="367"/>
      <c r="F46" s="368"/>
      <c r="G46" s="306"/>
      <c r="H46" s="369"/>
      <c r="I46" s="370"/>
      <c r="J46" s="367"/>
      <c r="K46" s="368"/>
      <c r="L46" s="369"/>
      <c r="M46" s="370"/>
      <c r="N46" s="367"/>
      <c r="O46" s="368"/>
      <c r="P46" s="369"/>
      <c r="Q46" s="370"/>
      <c r="R46" s="367"/>
      <c r="S46" s="368"/>
      <c r="T46" s="369"/>
      <c r="U46" s="370"/>
      <c r="V46" s="367"/>
      <c r="W46" s="368"/>
      <c r="X46" s="369"/>
      <c r="Y46" s="370"/>
      <c r="Z46" s="367"/>
      <c r="AA46" s="368"/>
      <c r="AB46" s="369"/>
      <c r="AC46" s="370"/>
      <c r="AD46" s="331"/>
      <c r="AE46" s="332"/>
    </row>
    <row r="47" spans="1:31" s="309" customFormat="1" ht="19.5" customHeight="1">
      <c r="A47" s="248"/>
      <c r="B47" s="249"/>
      <c r="C47" s="250"/>
      <c r="D47" s="250"/>
      <c r="E47" s="367"/>
      <c r="F47" s="368"/>
      <c r="G47" s="306"/>
      <c r="H47" s="369"/>
      <c r="I47" s="370"/>
      <c r="J47" s="367"/>
      <c r="K47" s="368"/>
      <c r="L47" s="369"/>
      <c r="M47" s="370"/>
      <c r="N47" s="367"/>
      <c r="O47" s="368"/>
      <c r="P47" s="369"/>
      <c r="Q47" s="370"/>
      <c r="R47" s="367"/>
      <c r="S47" s="368"/>
      <c r="T47" s="369"/>
      <c r="U47" s="370"/>
      <c r="V47" s="367"/>
      <c r="W47" s="368"/>
      <c r="X47" s="369"/>
      <c r="Y47" s="370"/>
      <c r="Z47" s="367"/>
      <c r="AA47" s="368"/>
      <c r="AB47" s="369"/>
      <c r="AC47" s="370"/>
      <c r="AD47" s="331"/>
      <c r="AE47" s="332"/>
    </row>
    <row r="48" spans="1:31" s="309" customFormat="1" ht="19.5" customHeight="1">
      <c r="A48" s="248"/>
      <c r="B48" s="249"/>
      <c r="C48" s="250"/>
      <c r="D48" s="250"/>
      <c r="E48" s="367"/>
      <c r="F48" s="368"/>
      <c r="G48" s="306"/>
      <c r="H48" s="369"/>
      <c r="I48" s="370"/>
      <c r="J48" s="367"/>
      <c r="K48" s="368"/>
      <c r="L48" s="369"/>
      <c r="M48" s="370"/>
      <c r="N48" s="367"/>
      <c r="O48" s="368"/>
      <c r="P48" s="369"/>
      <c r="Q48" s="370"/>
      <c r="R48" s="367"/>
      <c r="S48" s="368"/>
      <c r="T48" s="369"/>
      <c r="U48" s="370"/>
      <c r="V48" s="367"/>
      <c r="W48" s="368"/>
      <c r="X48" s="369"/>
      <c r="Y48" s="370"/>
      <c r="Z48" s="367"/>
      <c r="AA48" s="368"/>
      <c r="AB48" s="369"/>
      <c r="AC48" s="370"/>
      <c r="AD48" s="327"/>
      <c r="AE48" s="328"/>
    </row>
    <row r="49" spans="1:31" s="309" customFormat="1" ht="19.5" customHeight="1">
      <c r="A49" s="248"/>
      <c r="B49" s="249"/>
      <c r="C49" s="250"/>
      <c r="D49" s="250"/>
      <c r="E49" s="367"/>
      <c r="F49" s="368"/>
      <c r="G49" s="306"/>
      <c r="H49" s="369"/>
      <c r="I49" s="370"/>
      <c r="J49" s="367"/>
      <c r="K49" s="368"/>
      <c r="L49" s="369"/>
      <c r="M49" s="370"/>
      <c r="N49" s="367"/>
      <c r="O49" s="368"/>
      <c r="P49" s="369"/>
      <c r="Q49" s="370"/>
      <c r="R49" s="367"/>
      <c r="S49" s="368"/>
      <c r="T49" s="369"/>
      <c r="U49" s="370"/>
      <c r="V49" s="367"/>
      <c r="W49" s="368"/>
      <c r="X49" s="369"/>
      <c r="Y49" s="370"/>
      <c r="Z49" s="367"/>
      <c r="AA49" s="368"/>
      <c r="AB49" s="369"/>
      <c r="AC49" s="370"/>
      <c r="AD49" s="327"/>
      <c r="AE49" s="328"/>
    </row>
    <row r="50" spans="1:31" s="309" customFormat="1" ht="19.5" customHeight="1">
      <c r="A50" s="248"/>
      <c r="B50" s="249"/>
      <c r="C50" s="250"/>
      <c r="D50" s="250"/>
      <c r="E50" s="367"/>
      <c r="F50" s="368"/>
      <c r="G50" s="306"/>
      <c r="H50" s="369"/>
      <c r="I50" s="370"/>
      <c r="J50" s="367"/>
      <c r="K50" s="368"/>
      <c r="L50" s="369"/>
      <c r="M50" s="370"/>
      <c r="N50" s="367"/>
      <c r="O50" s="368"/>
      <c r="P50" s="369"/>
      <c r="Q50" s="370"/>
      <c r="R50" s="367"/>
      <c r="S50" s="368"/>
      <c r="T50" s="369"/>
      <c r="U50" s="370"/>
      <c r="V50" s="367"/>
      <c r="W50" s="368"/>
      <c r="X50" s="369"/>
      <c r="Y50" s="370"/>
      <c r="Z50" s="367"/>
      <c r="AA50" s="368"/>
      <c r="AB50" s="369"/>
      <c r="AC50" s="370"/>
      <c r="AD50" s="327"/>
      <c r="AE50" s="328"/>
    </row>
    <row r="51" spans="1:31" s="309" customFormat="1" ht="19.5" customHeight="1">
      <c r="A51" s="248"/>
      <c r="B51" s="249"/>
      <c r="C51" s="250"/>
      <c r="D51" s="250"/>
      <c r="E51" s="367"/>
      <c r="F51" s="368"/>
      <c r="G51" s="306"/>
      <c r="H51" s="369"/>
      <c r="I51" s="370"/>
      <c r="J51" s="367"/>
      <c r="K51" s="368"/>
      <c r="L51" s="369"/>
      <c r="M51" s="370"/>
      <c r="N51" s="367"/>
      <c r="O51" s="368"/>
      <c r="P51" s="369"/>
      <c r="Q51" s="370"/>
      <c r="R51" s="367"/>
      <c r="S51" s="368"/>
      <c r="T51" s="369"/>
      <c r="U51" s="370"/>
      <c r="V51" s="367"/>
      <c r="W51" s="368"/>
      <c r="X51" s="369"/>
      <c r="Y51" s="370"/>
      <c r="Z51" s="367"/>
      <c r="AA51" s="368"/>
      <c r="AB51" s="369"/>
      <c r="AC51" s="370"/>
      <c r="AD51" s="327"/>
      <c r="AE51" s="328"/>
    </row>
    <row r="52" spans="1:31" s="309" customFormat="1" ht="19.5" customHeight="1">
      <c r="A52" s="248"/>
      <c r="B52" s="249"/>
      <c r="C52" s="250"/>
      <c r="D52" s="250"/>
      <c r="E52" s="367"/>
      <c r="F52" s="368"/>
      <c r="G52" s="306"/>
      <c r="H52" s="369"/>
      <c r="I52" s="370"/>
      <c r="J52" s="367"/>
      <c r="K52" s="368"/>
      <c r="L52" s="369"/>
      <c r="M52" s="370"/>
      <c r="N52" s="367"/>
      <c r="O52" s="368"/>
      <c r="P52" s="369"/>
      <c r="Q52" s="370"/>
      <c r="R52" s="367"/>
      <c r="S52" s="368"/>
      <c r="T52" s="369"/>
      <c r="U52" s="370"/>
      <c r="V52" s="367"/>
      <c r="W52" s="368"/>
      <c r="X52" s="369"/>
      <c r="Y52" s="370"/>
      <c r="Z52" s="367"/>
      <c r="AA52" s="368"/>
      <c r="AB52" s="369"/>
      <c r="AC52" s="370"/>
      <c r="AD52" s="327"/>
      <c r="AE52" s="328"/>
    </row>
    <row r="53" spans="1:31" s="309" customFormat="1" ht="19.5" customHeight="1">
      <c r="A53" s="248"/>
      <c r="B53" s="249"/>
      <c r="C53" s="250"/>
      <c r="D53" s="250"/>
      <c r="E53" s="367"/>
      <c r="F53" s="368"/>
      <c r="G53" s="306"/>
      <c r="H53" s="369"/>
      <c r="I53" s="370"/>
      <c r="J53" s="367"/>
      <c r="K53" s="368"/>
      <c r="L53" s="369"/>
      <c r="M53" s="370"/>
      <c r="N53" s="367"/>
      <c r="O53" s="368"/>
      <c r="P53" s="369"/>
      <c r="Q53" s="370"/>
      <c r="R53" s="367"/>
      <c r="S53" s="368"/>
      <c r="T53" s="369"/>
      <c r="U53" s="370"/>
      <c r="V53" s="367"/>
      <c r="W53" s="368"/>
      <c r="X53" s="369"/>
      <c r="Y53" s="370"/>
      <c r="Z53" s="367"/>
      <c r="AA53" s="368"/>
      <c r="AB53" s="369"/>
      <c r="AC53" s="370"/>
      <c r="AD53" s="327"/>
      <c r="AE53" s="328"/>
    </row>
    <row r="54" spans="1:31" s="309" customFormat="1" ht="19.5" customHeight="1">
      <c r="A54" s="248"/>
      <c r="B54" s="249"/>
      <c r="C54" s="250"/>
      <c r="D54" s="250"/>
      <c r="E54" s="367"/>
      <c r="F54" s="368"/>
      <c r="G54" s="306"/>
      <c r="H54" s="369"/>
      <c r="I54" s="370"/>
      <c r="J54" s="367"/>
      <c r="K54" s="368"/>
      <c r="L54" s="369"/>
      <c r="M54" s="370"/>
      <c r="N54" s="367"/>
      <c r="O54" s="368"/>
      <c r="P54" s="369"/>
      <c r="Q54" s="370"/>
      <c r="R54" s="367"/>
      <c r="S54" s="368"/>
      <c r="T54" s="369"/>
      <c r="U54" s="370"/>
      <c r="V54" s="367"/>
      <c r="W54" s="368"/>
      <c r="X54" s="369"/>
      <c r="Y54" s="370"/>
      <c r="Z54" s="367"/>
      <c r="AA54" s="368"/>
      <c r="AB54" s="369"/>
      <c r="AC54" s="370"/>
      <c r="AD54" s="327"/>
      <c r="AE54" s="328"/>
    </row>
    <row r="55" spans="1:31" s="309" customFormat="1" ht="19.5" customHeight="1">
      <c r="A55" s="248"/>
      <c r="B55" s="249"/>
      <c r="C55" s="250"/>
      <c r="D55" s="250"/>
      <c r="E55" s="367"/>
      <c r="F55" s="368"/>
      <c r="G55" s="306"/>
      <c r="H55" s="369"/>
      <c r="I55" s="370"/>
      <c r="J55" s="367"/>
      <c r="K55" s="368"/>
      <c r="L55" s="369"/>
      <c r="M55" s="370"/>
      <c r="N55" s="367"/>
      <c r="O55" s="368"/>
      <c r="P55" s="369"/>
      <c r="Q55" s="370"/>
      <c r="R55" s="367"/>
      <c r="S55" s="368"/>
      <c r="T55" s="369"/>
      <c r="U55" s="370"/>
      <c r="V55" s="367"/>
      <c r="W55" s="368"/>
      <c r="X55" s="369"/>
      <c r="Y55" s="370"/>
      <c r="Z55" s="367"/>
      <c r="AA55" s="368"/>
      <c r="AB55" s="369"/>
      <c r="AC55" s="370"/>
      <c r="AD55" s="327"/>
      <c r="AE55" s="328"/>
    </row>
    <row r="56" spans="1:31" s="309" customFormat="1" ht="19.5" customHeight="1">
      <c r="A56" s="248"/>
      <c r="B56" s="249"/>
      <c r="C56" s="250"/>
      <c r="D56" s="250"/>
      <c r="E56" s="367"/>
      <c r="F56" s="368"/>
      <c r="G56" s="306"/>
      <c r="H56" s="369"/>
      <c r="I56" s="370"/>
      <c r="J56" s="367"/>
      <c r="K56" s="368"/>
      <c r="L56" s="369"/>
      <c r="M56" s="370"/>
      <c r="N56" s="367"/>
      <c r="O56" s="368"/>
      <c r="P56" s="369"/>
      <c r="Q56" s="370"/>
      <c r="R56" s="367"/>
      <c r="S56" s="368"/>
      <c r="T56" s="369"/>
      <c r="U56" s="370"/>
      <c r="V56" s="367"/>
      <c r="W56" s="368"/>
      <c r="X56" s="369"/>
      <c r="Y56" s="370"/>
      <c r="Z56" s="367"/>
      <c r="AA56" s="368"/>
      <c r="AB56" s="369"/>
      <c r="AC56" s="370"/>
      <c r="AD56" s="327"/>
      <c r="AE56" s="328"/>
    </row>
    <row r="57" spans="1:31" s="309" customFormat="1" ht="19.5" customHeight="1">
      <c r="A57" s="248"/>
      <c r="B57" s="249"/>
      <c r="C57" s="250"/>
      <c r="D57" s="250"/>
      <c r="E57" s="367"/>
      <c r="F57" s="368"/>
      <c r="G57" s="306"/>
      <c r="H57" s="369"/>
      <c r="I57" s="370"/>
      <c r="J57" s="367"/>
      <c r="K57" s="368"/>
      <c r="L57" s="369"/>
      <c r="M57" s="370"/>
      <c r="N57" s="367"/>
      <c r="O57" s="368"/>
      <c r="P57" s="369"/>
      <c r="Q57" s="370"/>
      <c r="R57" s="367"/>
      <c r="S57" s="368"/>
      <c r="T57" s="369"/>
      <c r="U57" s="370"/>
      <c r="V57" s="367"/>
      <c r="W57" s="368"/>
      <c r="X57" s="369"/>
      <c r="Y57" s="370"/>
      <c r="Z57" s="367"/>
      <c r="AA57" s="368"/>
      <c r="AB57" s="369"/>
      <c r="AC57" s="370"/>
      <c r="AD57" s="327"/>
      <c r="AE57" s="328"/>
    </row>
    <row r="58" spans="1:31" s="309" customFormat="1" ht="19.5" customHeight="1">
      <c r="A58" s="248"/>
      <c r="B58" s="249"/>
      <c r="C58" s="250"/>
      <c r="D58" s="250"/>
      <c r="E58" s="367"/>
      <c r="F58" s="368"/>
      <c r="G58" s="306"/>
      <c r="H58" s="369"/>
      <c r="I58" s="370"/>
      <c r="J58" s="367"/>
      <c r="K58" s="368"/>
      <c r="L58" s="369"/>
      <c r="M58" s="370"/>
      <c r="N58" s="367"/>
      <c r="O58" s="368"/>
      <c r="P58" s="369"/>
      <c r="Q58" s="370"/>
      <c r="R58" s="367"/>
      <c r="S58" s="368"/>
      <c r="T58" s="369"/>
      <c r="U58" s="370"/>
      <c r="V58" s="367"/>
      <c r="W58" s="368"/>
      <c r="X58" s="369"/>
      <c r="Y58" s="370"/>
      <c r="Z58" s="367"/>
      <c r="AA58" s="368"/>
      <c r="AB58" s="369"/>
      <c r="AC58" s="370"/>
      <c r="AD58" s="327"/>
      <c r="AE58" s="328"/>
    </row>
    <row r="59" spans="1:31" s="309" customFormat="1" ht="19.5" customHeight="1">
      <c r="A59" s="248"/>
      <c r="B59" s="249"/>
      <c r="C59" s="250"/>
      <c r="D59" s="250"/>
      <c r="E59" s="367"/>
      <c r="F59" s="368"/>
      <c r="G59" s="306"/>
      <c r="H59" s="369"/>
      <c r="I59" s="370"/>
      <c r="J59" s="367"/>
      <c r="K59" s="368"/>
      <c r="L59" s="369"/>
      <c r="M59" s="370"/>
      <c r="N59" s="367"/>
      <c r="O59" s="368"/>
      <c r="P59" s="369"/>
      <c r="Q59" s="370"/>
      <c r="R59" s="367"/>
      <c r="S59" s="368"/>
      <c r="T59" s="369"/>
      <c r="U59" s="370"/>
      <c r="V59" s="367"/>
      <c r="W59" s="368"/>
      <c r="X59" s="369"/>
      <c r="Y59" s="370"/>
      <c r="Z59" s="367"/>
      <c r="AA59" s="368"/>
      <c r="AB59" s="369"/>
      <c r="AC59" s="370"/>
      <c r="AD59" s="327"/>
      <c r="AE59" s="328"/>
    </row>
    <row r="60" spans="1:31" s="309" customFormat="1" ht="19.5" customHeight="1">
      <c r="A60" s="248"/>
      <c r="B60" s="249"/>
      <c r="C60" s="250"/>
      <c r="D60" s="250"/>
      <c r="E60" s="367"/>
      <c r="F60" s="368"/>
      <c r="G60" s="306"/>
      <c r="H60" s="369"/>
      <c r="I60" s="370"/>
      <c r="J60" s="367"/>
      <c r="K60" s="368"/>
      <c r="L60" s="369"/>
      <c r="M60" s="370"/>
      <c r="N60" s="367"/>
      <c r="O60" s="368"/>
      <c r="P60" s="369"/>
      <c r="Q60" s="370"/>
      <c r="R60" s="367"/>
      <c r="S60" s="368"/>
      <c r="T60" s="369"/>
      <c r="U60" s="370"/>
      <c r="V60" s="367"/>
      <c r="W60" s="368"/>
      <c r="X60" s="369"/>
      <c r="Y60" s="370"/>
      <c r="Z60" s="367"/>
      <c r="AA60" s="368"/>
      <c r="AB60" s="369"/>
      <c r="AC60" s="370"/>
      <c r="AD60" s="327"/>
      <c r="AE60" s="328"/>
    </row>
    <row r="61" spans="1:31" s="309" customFormat="1" ht="19.5" customHeight="1">
      <c r="A61" s="248"/>
      <c r="B61" s="249"/>
      <c r="C61" s="250"/>
      <c r="D61" s="250"/>
      <c r="E61" s="367"/>
      <c r="F61" s="368"/>
      <c r="G61" s="306"/>
      <c r="H61" s="369"/>
      <c r="I61" s="370"/>
      <c r="J61" s="367"/>
      <c r="K61" s="368"/>
      <c r="L61" s="369"/>
      <c r="M61" s="370"/>
      <c r="N61" s="367"/>
      <c r="O61" s="368"/>
      <c r="P61" s="369"/>
      <c r="Q61" s="370"/>
      <c r="R61" s="367"/>
      <c r="S61" s="368"/>
      <c r="T61" s="369"/>
      <c r="U61" s="370"/>
      <c r="V61" s="367"/>
      <c r="W61" s="368"/>
      <c r="X61" s="369"/>
      <c r="Y61" s="370"/>
      <c r="Z61" s="367"/>
      <c r="AA61" s="368"/>
      <c r="AB61" s="369"/>
      <c r="AC61" s="370"/>
      <c r="AD61" s="327"/>
      <c r="AE61" s="328"/>
    </row>
    <row r="62" spans="1:31" s="309" customFormat="1" ht="19.5" customHeight="1">
      <c r="A62" s="248"/>
      <c r="B62" s="249"/>
      <c r="C62" s="250"/>
      <c r="D62" s="250"/>
      <c r="E62" s="367"/>
      <c r="F62" s="368"/>
      <c r="G62" s="306"/>
      <c r="H62" s="369"/>
      <c r="I62" s="370"/>
      <c r="J62" s="367"/>
      <c r="K62" s="368"/>
      <c r="L62" s="369"/>
      <c r="M62" s="370"/>
      <c r="N62" s="367"/>
      <c r="O62" s="368"/>
      <c r="P62" s="369"/>
      <c r="Q62" s="370"/>
      <c r="R62" s="367"/>
      <c r="S62" s="368"/>
      <c r="T62" s="369"/>
      <c r="U62" s="370"/>
      <c r="V62" s="367"/>
      <c r="W62" s="368"/>
      <c r="X62" s="369"/>
      <c r="Y62" s="370"/>
      <c r="Z62" s="367"/>
      <c r="AA62" s="368"/>
      <c r="AB62" s="369"/>
      <c r="AC62" s="370"/>
      <c r="AD62" s="327"/>
      <c r="AE62" s="328"/>
    </row>
    <row r="63" spans="1:31" s="309" customFormat="1" ht="19.5" customHeight="1">
      <c r="A63" s="248"/>
      <c r="B63" s="249"/>
      <c r="C63" s="250"/>
      <c r="D63" s="250"/>
      <c r="E63" s="367"/>
      <c r="F63" s="368"/>
      <c r="G63" s="306"/>
      <c r="H63" s="369"/>
      <c r="I63" s="370"/>
      <c r="J63" s="367"/>
      <c r="K63" s="368"/>
      <c r="L63" s="369"/>
      <c r="M63" s="370"/>
      <c r="N63" s="367"/>
      <c r="O63" s="368"/>
      <c r="P63" s="369"/>
      <c r="Q63" s="370"/>
      <c r="R63" s="367"/>
      <c r="S63" s="368"/>
      <c r="T63" s="369"/>
      <c r="U63" s="370"/>
      <c r="V63" s="367"/>
      <c r="W63" s="368"/>
      <c r="X63" s="369"/>
      <c r="Y63" s="370"/>
      <c r="Z63" s="367"/>
      <c r="AA63" s="368"/>
      <c r="AB63" s="369"/>
      <c r="AC63" s="370"/>
      <c r="AD63" s="327"/>
      <c r="AE63" s="328"/>
    </row>
    <row r="64" spans="1:31" s="309" customFormat="1" ht="19.5" customHeight="1">
      <c r="A64" s="248"/>
      <c r="B64" s="249"/>
      <c r="C64" s="250"/>
      <c r="D64" s="250"/>
      <c r="E64" s="367"/>
      <c r="F64" s="368"/>
      <c r="G64" s="306"/>
      <c r="H64" s="369"/>
      <c r="I64" s="370"/>
      <c r="J64" s="367"/>
      <c r="K64" s="368"/>
      <c r="L64" s="369"/>
      <c r="M64" s="370"/>
      <c r="N64" s="367"/>
      <c r="O64" s="368"/>
      <c r="P64" s="369"/>
      <c r="Q64" s="370"/>
      <c r="R64" s="367"/>
      <c r="S64" s="368"/>
      <c r="T64" s="369"/>
      <c r="U64" s="370"/>
      <c r="V64" s="367"/>
      <c r="W64" s="368"/>
      <c r="X64" s="369"/>
      <c r="Y64" s="370"/>
      <c r="Z64" s="367"/>
      <c r="AA64" s="368"/>
      <c r="AB64" s="369"/>
      <c r="AC64" s="370"/>
      <c r="AD64" s="327"/>
      <c r="AE64" s="328"/>
    </row>
    <row r="65" spans="1:31" s="309" customFormat="1" ht="19.5" customHeight="1">
      <c r="A65" s="248"/>
      <c r="B65" s="249"/>
      <c r="C65" s="250"/>
      <c r="D65" s="250"/>
      <c r="E65" s="367"/>
      <c r="F65" s="368"/>
      <c r="G65" s="306"/>
      <c r="H65" s="369"/>
      <c r="I65" s="370"/>
      <c r="J65" s="367"/>
      <c r="K65" s="368"/>
      <c r="L65" s="369"/>
      <c r="M65" s="370"/>
      <c r="N65" s="367"/>
      <c r="O65" s="368"/>
      <c r="P65" s="369"/>
      <c r="Q65" s="370"/>
      <c r="R65" s="367"/>
      <c r="S65" s="368"/>
      <c r="T65" s="369"/>
      <c r="U65" s="370"/>
      <c r="V65" s="367"/>
      <c r="W65" s="368"/>
      <c r="X65" s="369"/>
      <c r="Y65" s="370"/>
      <c r="Z65" s="367"/>
      <c r="AA65" s="368"/>
      <c r="AB65" s="369"/>
      <c r="AC65" s="370"/>
      <c r="AD65" s="327"/>
      <c r="AE65" s="328"/>
    </row>
    <row r="66" spans="1:31" s="309" customFormat="1" ht="19.5" customHeight="1">
      <c r="A66" s="248"/>
      <c r="B66" s="249"/>
      <c r="C66" s="250"/>
      <c r="D66" s="250"/>
      <c r="E66" s="367"/>
      <c r="F66" s="368"/>
      <c r="G66" s="306"/>
      <c r="H66" s="369"/>
      <c r="I66" s="370"/>
      <c r="J66" s="367"/>
      <c r="K66" s="368"/>
      <c r="L66" s="369"/>
      <c r="M66" s="370"/>
      <c r="N66" s="367"/>
      <c r="O66" s="368"/>
      <c r="P66" s="369"/>
      <c r="Q66" s="370"/>
      <c r="R66" s="367"/>
      <c r="S66" s="368"/>
      <c r="T66" s="369"/>
      <c r="U66" s="370"/>
      <c r="V66" s="367"/>
      <c r="W66" s="368"/>
      <c r="X66" s="369"/>
      <c r="Y66" s="370"/>
      <c r="Z66" s="367"/>
      <c r="AA66" s="368"/>
      <c r="AB66" s="369"/>
      <c r="AC66" s="370"/>
      <c r="AD66" s="327"/>
      <c r="AE66" s="328"/>
    </row>
    <row r="67" spans="1:31" s="309" customFormat="1" ht="19.5" customHeight="1">
      <c r="A67" s="248"/>
      <c r="B67" s="249"/>
      <c r="C67" s="250"/>
      <c r="D67" s="250"/>
      <c r="E67" s="367"/>
      <c r="F67" s="368"/>
      <c r="G67" s="306"/>
      <c r="H67" s="369"/>
      <c r="I67" s="370"/>
      <c r="J67" s="367"/>
      <c r="K67" s="368"/>
      <c r="L67" s="369"/>
      <c r="M67" s="370"/>
      <c r="N67" s="367"/>
      <c r="O67" s="368"/>
      <c r="P67" s="369"/>
      <c r="Q67" s="370"/>
      <c r="R67" s="367"/>
      <c r="S67" s="368"/>
      <c r="T67" s="369"/>
      <c r="U67" s="370"/>
      <c r="V67" s="367"/>
      <c r="W67" s="368"/>
      <c r="X67" s="369"/>
      <c r="Y67" s="370"/>
      <c r="Z67" s="367"/>
      <c r="AA67" s="368"/>
      <c r="AB67" s="369"/>
      <c r="AC67" s="370"/>
      <c r="AD67" s="327"/>
      <c r="AE67" s="328"/>
    </row>
    <row r="68" spans="1:31" s="309" customFormat="1" ht="19.5" customHeight="1">
      <c r="A68" s="248"/>
      <c r="B68" s="249"/>
      <c r="C68" s="250"/>
      <c r="D68" s="250"/>
      <c r="E68" s="367"/>
      <c r="F68" s="368"/>
      <c r="G68" s="306"/>
      <c r="H68" s="369"/>
      <c r="I68" s="370"/>
      <c r="J68" s="367"/>
      <c r="K68" s="368"/>
      <c r="L68" s="369"/>
      <c r="M68" s="370"/>
      <c r="N68" s="367"/>
      <c r="O68" s="368"/>
      <c r="P68" s="369"/>
      <c r="Q68" s="370"/>
      <c r="R68" s="367"/>
      <c r="S68" s="368"/>
      <c r="T68" s="369"/>
      <c r="U68" s="370"/>
      <c r="V68" s="367"/>
      <c r="W68" s="368"/>
      <c r="X68" s="369"/>
      <c r="Y68" s="370"/>
      <c r="Z68" s="367"/>
      <c r="AA68" s="368"/>
      <c r="AB68" s="369"/>
      <c r="AC68" s="370"/>
      <c r="AD68" s="327"/>
      <c r="AE68" s="328"/>
    </row>
    <row r="69" spans="1:31" s="309" customFormat="1" ht="19.5" customHeight="1">
      <c r="A69" s="248"/>
      <c r="B69" s="249"/>
      <c r="C69" s="250"/>
      <c r="D69" s="250"/>
      <c r="E69" s="367"/>
      <c r="F69" s="368"/>
      <c r="G69" s="306"/>
      <c r="H69" s="369"/>
      <c r="I69" s="370"/>
      <c r="J69" s="367"/>
      <c r="K69" s="368"/>
      <c r="L69" s="369"/>
      <c r="M69" s="370"/>
      <c r="N69" s="367"/>
      <c r="O69" s="368"/>
      <c r="P69" s="369"/>
      <c r="Q69" s="370"/>
      <c r="R69" s="367"/>
      <c r="S69" s="368"/>
      <c r="T69" s="369"/>
      <c r="U69" s="370"/>
      <c r="V69" s="367"/>
      <c r="W69" s="368"/>
      <c r="X69" s="369"/>
      <c r="Y69" s="370"/>
      <c r="Z69" s="367"/>
      <c r="AA69" s="368"/>
      <c r="AB69" s="369"/>
      <c r="AC69" s="370"/>
      <c r="AD69" s="327"/>
      <c r="AE69" s="328"/>
    </row>
    <row r="70" spans="1:31" s="309" customFormat="1" ht="19.5" customHeight="1">
      <c r="A70" s="248"/>
      <c r="B70" s="249"/>
      <c r="C70" s="250"/>
      <c r="D70" s="250"/>
      <c r="E70" s="367"/>
      <c r="F70" s="368"/>
      <c r="G70" s="306"/>
      <c r="H70" s="369"/>
      <c r="I70" s="370"/>
      <c r="J70" s="367"/>
      <c r="K70" s="368"/>
      <c r="L70" s="369"/>
      <c r="M70" s="370"/>
      <c r="N70" s="367"/>
      <c r="O70" s="368"/>
      <c r="P70" s="369"/>
      <c r="Q70" s="370"/>
      <c r="R70" s="367"/>
      <c r="S70" s="368"/>
      <c r="T70" s="369"/>
      <c r="U70" s="370"/>
      <c r="V70" s="367"/>
      <c r="W70" s="368"/>
      <c r="X70" s="369"/>
      <c r="Y70" s="370"/>
      <c r="Z70" s="367"/>
      <c r="AA70" s="368"/>
      <c r="AB70" s="369"/>
      <c r="AC70" s="370"/>
      <c r="AD70" s="327"/>
      <c r="AE70" s="328"/>
    </row>
    <row r="71" spans="1:31" s="309" customFormat="1" ht="19.5" customHeight="1">
      <c r="A71" s="248"/>
      <c r="B71" s="249"/>
      <c r="C71" s="250"/>
      <c r="D71" s="250"/>
      <c r="E71" s="367"/>
      <c r="F71" s="368"/>
      <c r="G71" s="306"/>
      <c r="H71" s="369"/>
      <c r="I71" s="370"/>
      <c r="J71" s="367"/>
      <c r="K71" s="368"/>
      <c r="L71" s="369"/>
      <c r="M71" s="370"/>
      <c r="N71" s="367"/>
      <c r="O71" s="368"/>
      <c r="P71" s="369"/>
      <c r="Q71" s="370"/>
      <c r="R71" s="367"/>
      <c r="S71" s="368"/>
      <c r="T71" s="369"/>
      <c r="U71" s="370"/>
      <c r="V71" s="367"/>
      <c r="W71" s="368"/>
      <c r="X71" s="369"/>
      <c r="Y71" s="370"/>
      <c r="Z71" s="367"/>
      <c r="AA71" s="368"/>
      <c r="AB71" s="369"/>
      <c r="AC71" s="370"/>
      <c r="AD71" s="327"/>
      <c r="AE71" s="328"/>
    </row>
    <row r="72" spans="1:31" s="309" customFormat="1" ht="19.5" customHeight="1">
      <c r="A72" s="248"/>
      <c r="B72" s="249"/>
      <c r="C72" s="250"/>
      <c r="D72" s="250"/>
      <c r="E72" s="367"/>
      <c r="F72" s="368"/>
      <c r="G72" s="306"/>
      <c r="H72" s="369"/>
      <c r="I72" s="370"/>
      <c r="J72" s="367"/>
      <c r="K72" s="368"/>
      <c r="L72" s="369"/>
      <c r="M72" s="370"/>
      <c r="N72" s="367"/>
      <c r="O72" s="368"/>
      <c r="P72" s="369"/>
      <c r="Q72" s="370"/>
      <c r="R72" s="367"/>
      <c r="S72" s="368"/>
      <c r="T72" s="369"/>
      <c r="U72" s="370"/>
      <c r="V72" s="367"/>
      <c r="W72" s="368"/>
      <c r="X72" s="369"/>
      <c r="Y72" s="370"/>
      <c r="Z72" s="367"/>
      <c r="AA72" s="368"/>
      <c r="AB72" s="369"/>
      <c r="AC72" s="370"/>
      <c r="AD72" s="327"/>
      <c r="AE72" s="328"/>
    </row>
    <row r="73" spans="1:31" s="309" customFormat="1" ht="19.5" customHeight="1">
      <c r="A73" s="248"/>
      <c r="B73" s="249"/>
      <c r="C73" s="250"/>
      <c r="D73" s="250"/>
      <c r="E73" s="367"/>
      <c r="F73" s="368"/>
      <c r="G73" s="306"/>
      <c r="H73" s="369"/>
      <c r="I73" s="370"/>
      <c r="J73" s="367"/>
      <c r="K73" s="368"/>
      <c r="L73" s="369"/>
      <c r="M73" s="370"/>
      <c r="N73" s="367"/>
      <c r="O73" s="368"/>
      <c r="P73" s="369"/>
      <c r="Q73" s="370"/>
      <c r="R73" s="367"/>
      <c r="S73" s="368"/>
      <c r="T73" s="369"/>
      <c r="U73" s="370"/>
      <c r="V73" s="367"/>
      <c r="W73" s="368"/>
      <c r="X73" s="369"/>
      <c r="Y73" s="370"/>
      <c r="Z73" s="367"/>
      <c r="AA73" s="368"/>
      <c r="AB73" s="369"/>
      <c r="AC73" s="370"/>
      <c r="AD73" s="327"/>
      <c r="AE73" s="328"/>
    </row>
    <row r="74" spans="1:31" ht="19.5" customHeight="1">
      <c r="A74" s="248"/>
      <c r="B74" s="249"/>
      <c r="C74" s="250"/>
      <c r="D74" s="250"/>
      <c r="E74" s="367"/>
      <c r="F74" s="368"/>
      <c r="G74" s="306"/>
      <c r="H74" s="369"/>
      <c r="I74" s="370"/>
      <c r="J74" s="367"/>
      <c r="K74" s="368"/>
      <c r="L74" s="369"/>
      <c r="M74" s="370"/>
      <c r="N74" s="367"/>
      <c r="O74" s="368"/>
      <c r="P74" s="369"/>
      <c r="Q74" s="370"/>
      <c r="R74" s="367"/>
      <c r="S74" s="368"/>
      <c r="T74" s="369"/>
      <c r="U74" s="370"/>
      <c r="V74" s="367"/>
      <c r="W74" s="368"/>
      <c r="X74" s="369"/>
      <c r="Y74" s="370"/>
      <c r="Z74" s="367"/>
      <c r="AA74" s="368"/>
      <c r="AB74" s="369"/>
      <c r="AC74" s="370"/>
      <c r="AD74" s="327"/>
      <c r="AE74" s="328"/>
    </row>
    <row r="75" spans="1:31" ht="19.5" customHeight="1">
      <c r="A75" s="248"/>
      <c r="B75" s="249"/>
      <c r="C75" s="250"/>
      <c r="D75" s="250"/>
      <c r="E75" s="367"/>
      <c r="F75" s="368"/>
      <c r="G75" s="306"/>
      <c r="H75" s="369"/>
      <c r="I75" s="370"/>
      <c r="J75" s="367"/>
      <c r="K75" s="368"/>
      <c r="L75" s="369"/>
      <c r="M75" s="370"/>
      <c r="N75" s="367"/>
      <c r="O75" s="368"/>
      <c r="P75" s="369"/>
      <c r="Q75" s="370"/>
      <c r="R75" s="367"/>
      <c r="S75" s="368"/>
      <c r="T75" s="369"/>
      <c r="U75" s="370"/>
      <c r="V75" s="367"/>
      <c r="W75" s="368"/>
      <c r="X75" s="369"/>
      <c r="Y75" s="370"/>
      <c r="Z75" s="367"/>
      <c r="AA75" s="368"/>
      <c r="AB75" s="369"/>
      <c r="AC75" s="370"/>
      <c r="AD75" s="327"/>
      <c r="AE75" s="328"/>
    </row>
    <row r="76" spans="1:31" ht="19.5" customHeight="1">
      <c r="A76" s="248"/>
      <c r="B76" s="249"/>
      <c r="C76" s="250"/>
      <c r="D76" s="250"/>
      <c r="E76" s="367"/>
      <c r="F76" s="368"/>
      <c r="G76" s="306"/>
      <c r="H76" s="369"/>
      <c r="I76" s="370"/>
      <c r="J76" s="367"/>
      <c r="K76" s="368"/>
      <c r="L76" s="369"/>
      <c r="M76" s="370"/>
      <c r="N76" s="367"/>
      <c r="O76" s="368"/>
      <c r="P76" s="369"/>
      <c r="Q76" s="370"/>
      <c r="R76" s="367"/>
      <c r="S76" s="368"/>
      <c r="T76" s="369"/>
      <c r="U76" s="370"/>
      <c r="V76" s="367"/>
      <c r="W76" s="368"/>
      <c r="X76" s="369"/>
      <c r="Y76" s="370"/>
      <c r="Z76" s="367"/>
      <c r="AA76" s="368"/>
      <c r="AB76" s="369"/>
      <c r="AC76" s="370"/>
      <c r="AD76" s="327"/>
      <c r="AE76" s="328"/>
    </row>
    <row r="77" spans="1:31" ht="19.5" customHeight="1">
      <c r="A77" s="248"/>
      <c r="B77" s="249"/>
      <c r="C77" s="250"/>
      <c r="D77" s="250"/>
      <c r="E77" s="367"/>
      <c r="F77" s="368"/>
      <c r="G77" s="306"/>
      <c r="H77" s="369"/>
      <c r="I77" s="370"/>
      <c r="J77" s="367"/>
      <c r="K77" s="368"/>
      <c r="L77" s="369"/>
      <c r="M77" s="370"/>
      <c r="N77" s="367"/>
      <c r="O77" s="368"/>
      <c r="P77" s="369"/>
      <c r="Q77" s="370"/>
      <c r="R77" s="367"/>
      <c r="S77" s="368"/>
      <c r="T77" s="369"/>
      <c r="U77" s="370"/>
      <c r="V77" s="367"/>
      <c r="W77" s="368"/>
      <c r="X77" s="369"/>
      <c r="Y77" s="370"/>
      <c r="Z77" s="367"/>
      <c r="AA77" s="368"/>
      <c r="AB77" s="369"/>
      <c r="AC77" s="370"/>
      <c r="AD77" s="327"/>
      <c r="AE77" s="328"/>
    </row>
    <row r="78" spans="1:31" ht="19.5" customHeight="1">
      <c r="A78" s="248"/>
      <c r="B78" s="249"/>
      <c r="C78" s="250"/>
      <c r="D78" s="250"/>
      <c r="E78" s="367"/>
      <c r="F78" s="368"/>
      <c r="G78" s="306"/>
      <c r="H78" s="369"/>
      <c r="I78" s="370"/>
      <c r="J78" s="367"/>
      <c r="K78" s="368"/>
      <c r="L78" s="369"/>
      <c r="M78" s="370"/>
      <c r="N78" s="367"/>
      <c r="O78" s="368"/>
      <c r="P78" s="369"/>
      <c r="Q78" s="370"/>
      <c r="R78" s="367"/>
      <c r="S78" s="368"/>
      <c r="T78" s="369"/>
      <c r="U78" s="370"/>
      <c r="V78" s="367"/>
      <c r="W78" s="368"/>
      <c r="X78" s="369"/>
      <c r="Y78" s="370"/>
      <c r="Z78" s="367"/>
      <c r="AA78" s="368"/>
      <c r="AB78" s="369"/>
      <c r="AC78" s="370"/>
      <c r="AD78" s="327"/>
      <c r="AE78" s="328"/>
    </row>
    <row r="79" spans="1:31" ht="19.5" customHeight="1">
      <c r="A79" s="248"/>
      <c r="B79" s="249"/>
      <c r="C79" s="250"/>
      <c r="D79" s="250"/>
      <c r="E79" s="306"/>
      <c r="F79" s="306"/>
      <c r="G79" s="306"/>
      <c r="H79" s="306"/>
      <c r="I79" s="306"/>
      <c r="J79" s="372"/>
      <c r="K79" s="372"/>
      <c r="L79" s="372"/>
      <c r="M79" s="372"/>
      <c r="N79" s="372"/>
      <c r="O79" s="372"/>
      <c r="P79" s="372"/>
      <c r="Q79" s="372"/>
      <c r="R79" s="372"/>
      <c r="S79" s="372"/>
      <c r="T79" s="372"/>
      <c r="U79" s="372"/>
      <c r="V79" s="372"/>
      <c r="W79" s="372"/>
      <c r="X79" s="372"/>
      <c r="Y79" s="372"/>
      <c r="Z79" s="372"/>
      <c r="AA79" s="372"/>
      <c r="AB79" s="372"/>
      <c r="AC79" s="372"/>
      <c r="AD79" s="327"/>
      <c r="AE79" s="328"/>
    </row>
    <row r="80" spans="1:31" ht="19.5" customHeight="1">
      <c r="A80" s="248"/>
      <c r="B80" s="249"/>
      <c r="C80" s="250"/>
      <c r="D80" s="250"/>
      <c r="E80" s="306"/>
      <c r="F80" s="306"/>
      <c r="G80" s="306"/>
      <c r="H80" s="306"/>
      <c r="I80" s="306"/>
      <c r="J80" s="372"/>
      <c r="K80" s="372"/>
      <c r="L80" s="372"/>
      <c r="M80" s="372"/>
      <c r="N80" s="372"/>
      <c r="O80" s="372"/>
      <c r="P80" s="372"/>
      <c r="Q80" s="372"/>
      <c r="R80" s="372"/>
      <c r="S80" s="372"/>
      <c r="T80" s="372"/>
      <c r="U80" s="372"/>
      <c r="V80" s="372"/>
      <c r="W80" s="372"/>
      <c r="X80" s="372"/>
      <c r="Y80" s="372"/>
      <c r="Z80" s="372"/>
      <c r="AA80" s="372"/>
      <c r="AB80" s="372"/>
      <c r="AC80" s="372"/>
      <c r="AD80" s="327"/>
      <c r="AE80" s="328"/>
    </row>
    <row r="81" spans="1:31" ht="19.5" customHeight="1">
      <c r="A81" s="248"/>
      <c r="B81" s="249"/>
      <c r="C81" s="250"/>
      <c r="D81" s="250"/>
      <c r="E81" s="306"/>
      <c r="F81" s="306"/>
      <c r="G81" s="306"/>
      <c r="H81" s="306"/>
      <c r="I81" s="306"/>
      <c r="J81" s="372"/>
      <c r="K81" s="372"/>
      <c r="L81" s="372"/>
      <c r="M81" s="372"/>
      <c r="N81" s="372"/>
      <c r="O81" s="372"/>
      <c r="P81" s="372"/>
      <c r="Q81" s="372"/>
      <c r="R81" s="372"/>
      <c r="S81" s="372"/>
      <c r="T81" s="372"/>
      <c r="U81" s="372"/>
      <c r="V81" s="372"/>
      <c r="W81" s="372"/>
      <c r="X81" s="372"/>
      <c r="Y81" s="372"/>
      <c r="Z81" s="372"/>
      <c r="AA81" s="372"/>
      <c r="AB81" s="372"/>
      <c r="AC81" s="372"/>
      <c r="AD81" s="327"/>
      <c r="AE81" s="328"/>
    </row>
    <row r="82" spans="1:31" ht="19.5" customHeight="1">
      <c r="A82" s="248"/>
      <c r="B82" s="249"/>
      <c r="C82" s="250"/>
      <c r="D82" s="250"/>
      <c r="E82" s="306"/>
      <c r="F82" s="306"/>
      <c r="G82" s="306"/>
      <c r="H82" s="306"/>
      <c r="I82" s="306"/>
      <c r="J82" s="372"/>
      <c r="K82" s="372"/>
      <c r="L82" s="372"/>
      <c r="M82" s="372"/>
      <c r="N82" s="372"/>
      <c r="O82" s="372"/>
      <c r="P82" s="372"/>
      <c r="Q82" s="372"/>
      <c r="R82" s="372"/>
      <c r="S82" s="372"/>
      <c r="T82" s="372"/>
      <c r="U82" s="372"/>
      <c r="V82" s="372"/>
      <c r="W82" s="372"/>
      <c r="X82" s="372"/>
      <c r="Y82" s="372"/>
      <c r="Z82" s="372"/>
      <c r="AA82" s="372"/>
      <c r="AB82" s="372"/>
      <c r="AC82" s="372"/>
      <c r="AD82" s="327"/>
      <c r="AE82" s="328"/>
    </row>
    <row r="83" spans="1:31" ht="19.5" customHeight="1">
      <c r="A83" s="248"/>
      <c r="B83" s="249"/>
      <c r="C83" s="250"/>
      <c r="D83" s="250"/>
      <c r="E83" s="306"/>
      <c r="F83" s="306"/>
      <c r="G83" s="306"/>
      <c r="H83" s="306"/>
      <c r="I83" s="306"/>
      <c r="J83" s="372"/>
      <c r="K83" s="372"/>
      <c r="L83" s="372"/>
      <c r="M83" s="372"/>
      <c r="N83" s="372"/>
      <c r="O83" s="372"/>
      <c r="P83" s="372"/>
      <c r="Q83" s="372"/>
      <c r="R83" s="372"/>
      <c r="S83" s="372"/>
      <c r="T83" s="372"/>
      <c r="U83" s="372"/>
      <c r="V83" s="372"/>
      <c r="W83" s="372"/>
      <c r="X83" s="372"/>
      <c r="Y83" s="372"/>
      <c r="Z83" s="372"/>
      <c r="AA83" s="372"/>
      <c r="AB83" s="372"/>
      <c r="AC83" s="372"/>
      <c r="AD83" s="327"/>
      <c r="AE83" s="328"/>
    </row>
    <row r="84" spans="1:31" ht="19.5" customHeight="1">
      <c r="A84" s="248"/>
      <c r="B84" s="249"/>
      <c r="C84" s="250"/>
      <c r="D84" s="250"/>
      <c r="E84" s="306"/>
      <c r="F84" s="306"/>
      <c r="G84" s="306"/>
      <c r="H84" s="306"/>
      <c r="I84" s="306"/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2"/>
      <c r="X84" s="372"/>
      <c r="Y84" s="372"/>
      <c r="Z84" s="372"/>
      <c r="AA84" s="372"/>
      <c r="AB84" s="372"/>
      <c r="AC84" s="372"/>
      <c r="AD84" s="327"/>
      <c r="AE84" s="328"/>
    </row>
    <row r="85" spans="1:31" ht="19.5" customHeight="1">
      <c r="A85" s="248"/>
      <c r="B85" s="249"/>
      <c r="C85" s="250"/>
      <c r="D85" s="250"/>
      <c r="E85" s="306"/>
      <c r="F85" s="306"/>
      <c r="G85" s="306"/>
      <c r="H85" s="306"/>
      <c r="I85" s="306"/>
      <c r="J85" s="373"/>
      <c r="K85" s="373"/>
      <c r="L85" s="373"/>
      <c r="M85" s="373"/>
      <c r="N85" s="373"/>
      <c r="O85" s="373"/>
      <c r="P85" s="373"/>
      <c r="Q85" s="373"/>
      <c r="R85" s="373"/>
      <c r="S85" s="373"/>
      <c r="T85" s="373"/>
      <c r="U85" s="373"/>
      <c r="V85" s="373"/>
      <c r="W85" s="373"/>
      <c r="X85" s="373"/>
      <c r="Y85" s="373"/>
      <c r="Z85" s="373"/>
      <c r="AA85" s="373"/>
      <c r="AB85" s="373"/>
      <c r="AC85" s="373"/>
      <c r="AD85" s="333"/>
      <c r="AE85" s="328"/>
    </row>
    <row r="86" spans="1:31" ht="19.5" customHeight="1">
      <c r="A86" s="248"/>
      <c r="B86" s="249"/>
      <c r="C86" s="250"/>
      <c r="D86" s="250"/>
      <c r="E86" s="306"/>
      <c r="F86" s="306"/>
      <c r="G86" s="306"/>
      <c r="H86" s="306"/>
      <c r="I86" s="306"/>
      <c r="J86" s="373"/>
      <c r="K86" s="373"/>
      <c r="L86" s="373"/>
      <c r="M86" s="373"/>
      <c r="N86" s="373"/>
      <c r="O86" s="373"/>
      <c r="P86" s="373"/>
      <c r="Q86" s="373"/>
      <c r="R86" s="373"/>
      <c r="S86" s="373"/>
      <c r="T86" s="373"/>
      <c r="U86" s="373"/>
      <c r="V86" s="373"/>
      <c r="W86" s="373"/>
      <c r="X86" s="373"/>
      <c r="Y86" s="373"/>
      <c r="Z86" s="373"/>
      <c r="AA86" s="373"/>
      <c r="AB86" s="373"/>
      <c r="AC86" s="373"/>
      <c r="AD86" s="333"/>
      <c r="AE86" s="328"/>
    </row>
    <row r="87" spans="1:31" ht="19.5" customHeight="1">
      <c r="A87" s="248"/>
      <c r="B87" s="249"/>
      <c r="C87" s="250"/>
      <c r="D87" s="250"/>
      <c r="E87" s="306"/>
      <c r="F87" s="306"/>
      <c r="G87" s="306"/>
      <c r="H87" s="306"/>
      <c r="I87" s="306"/>
      <c r="J87" s="373"/>
      <c r="K87" s="373"/>
      <c r="L87" s="373"/>
      <c r="M87" s="373"/>
      <c r="N87" s="373"/>
      <c r="O87" s="373"/>
      <c r="P87" s="373"/>
      <c r="Q87" s="373"/>
      <c r="R87" s="373"/>
      <c r="S87" s="373"/>
      <c r="T87" s="373"/>
      <c r="U87" s="373"/>
      <c r="V87" s="373"/>
      <c r="W87" s="373"/>
      <c r="X87" s="373"/>
      <c r="Y87" s="373"/>
      <c r="Z87" s="373"/>
      <c r="AA87" s="373"/>
      <c r="AB87" s="373"/>
      <c r="AC87" s="373"/>
      <c r="AD87" s="333"/>
      <c r="AE87" s="328"/>
    </row>
    <row r="88" spans="1:31" ht="19.5" customHeight="1">
      <c r="A88" s="248"/>
      <c r="B88" s="249"/>
      <c r="C88" s="250"/>
      <c r="D88" s="250"/>
      <c r="E88" s="306"/>
      <c r="F88" s="306"/>
      <c r="G88" s="306"/>
      <c r="H88" s="306"/>
      <c r="I88" s="306"/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73"/>
      <c r="X88" s="373"/>
      <c r="Y88" s="373"/>
      <c r="Z88" s="373"/>
      <c r="AA88" s="373"/>
      <c r="AB88" s="373"/>
      <c r="AC88" s="373"/>
      <c r="AD88" s="333"/>
      <c r="AE88" s="328"/>
    </row>
    <row r="89" spans="1:31" ht="19.5" customHeight="1">
      <c r="A89" s="248"/>
      <c r="B89" s="249"/>
      <c r="C89" s="250"/>
      <c r="D89" s="250"/>
      <c r="E89" s="306"/>
      <c r="F89" s="306"/>
      <c r="G89" s="306"/>
      <c r="H89" s="306"/>
      <c r="I89" s="306"/>
      <c r="J89" s="373"/>
      <c r="K89" s="373"/>
      <c r="L89" s="373"/>
      <c r="M89" s="373"/>
      <c r="N89" s="373"/>
      <c r="O89" s="373"/>
      <c r="P89" s="373"/>
      <c r="Q89" s="373"/>
      <c r="R89" s="373"/>
      <c r="S89" s="373"/>
      <c r="T89" s="373"/>
      <c r="U89" s="373"/>
      <c r="V89" s="373"/>
      <c r="W89" s="373"/>
      <c r="X89" s="373"/>
      <c r="Y89" s="373"/>
      <c r="Z89" s="373"/>
      <c r="AA89" s="373"/>
      <c r="AB89" s="373"/>
      <c r="AC89" s="373"/>
      <c r="AD89" s="333"/>
      <c r="AE89" s="328"/>
    </row>
    <row r="90" spans="1:31" ht="19.5" customHeight="1">
      <c r="A90" s="248"/>
      <c r="B90" s="249"/>
      <c r="C90" s="250"/>
      <c r="D90" s="250"/>
      <c r="E90" s="306"/>
      <c r="F90" s="306"/>
      <c r="G90" s="306"/>
      <c r="H90" s="306"/>
      <c r="I90" s="306"/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73"/>
      <c r="X90" s="373"/>
      <c r="Y90" s="373"/>
      <c r="Z90" s="373"/>
      <c r="AA90" s="373"/>
      <c r="AB90" s="373"/>
      <c r="AC90" s="373"/>
      <c r="AD90" s="333"/>
      <c r="AE90" s="328"/>
    </row>
    <row r="91" spans="1:31" ht="19.5" customHeight="1">
      <c r="A91" s="248"/>
      <c r="B91" s="249"/>
      <c r="C91" s="250"/>
      <c r="D91" s="250"/>
      <c r="E91" s="306"/>
      <c r="F91" s="306"/>
      <c r="G91" s="306"/>
      <c r="H91" s="306"/>
      <c r="I91" s="306"/>
      <c r="J91" s="373"/>
      <c r="K91" s="373"/>
      <c r="L91" s="373"/>
      <c r="M91" s="373"/>
      <c r="N91" s="373"/>
      <c r="O91" s="373"/>
      <c r="P91" s="373"/>
      <c r="Q91" s="373"/>
      <c r="R91" s="373"/>
      <c r="S91" s="373"/>
      <c r="T91" s="373"/>
      <c r="U91" s="373"/>
      <c r="V91" s="373"/>
      <c r="W91" s="373"/>
      <c r="X91" s="373"/>
      <c r="Y91" s="373"/>
      <c r="Z91" s="373"/>
      <c r="AA91" s="373"/>
      <c r="AB91" s="373"/>
      <c r="AC91" s="373"/>
      <c r="AD91" s="333"/>
      <c r="AE91" s="328"/>
    </row>
    <row r="92" spans="1:31" ht="19.5" customHeight="1">
      <c r="A92" s="248"/>
      <c r="B92" s="249"/>
      <c r="C92" s="250"/>
      <c r="D92" s="250"/>
      <c r="E92" s="306"/>
      <c r="F92" s="306"/>
      <c r="G92" s="306"/>
      <c r="H92" s="306"/>
      <c r="I92" s="306"/>
      <c r="J92" s="373"/>
      <c r="K92" s="373"/>
      <c r="L92" s="373"/>
      <c r="M92" s="373"/>
      <c r="N92" s="373"/>
      <c r="O92" s="373"/>
      <c r="P92" s="373"/>
      <c r="Q92" s="373"/>
      <c r="R92" s="373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33"/>
      <c r="AE92" s="328"/>
    </row>
    <row r="93" spans="1:31" ht="19.5" customHeight="1">
      <c r="A93" s="248"/>
      <c r="B93" s="249"/>
      <c r="C93" s="250"/>
      <c r="D93" s="250"/>
      <c r="E93" s="306"/>
      <c r="F93" s="306"/>
      <c r="G93" s="306"/>
      <c r="H93" s="306"/>
      <c r="I93" s="306"/>
      <c r="J93" s="373"/>
      <c r="K93" s="373"/>
      <c r="L93" s="373"/>
      <c r="M93" s="373"/>
      <c r="N93" s="373"/>
      <c r="O93" s="373"/>
      <c r="P93" s="373"/>
      <c r="Q93" s="373"/>
      <c r="R93" s="373"/>
      <c r="S93" s="373"/>
      <c r="T93" s="373"/>
      <c r="U93" s="373"/>
      <c r="V93" s="373"/>
      <c r="W93" s="373"/>
      <c r="X93" s="373"/>
      <c r="Y93" s="373"/>
      <c r="Z93" s="373"/>
      <c r="AA93" s="373"/>
      <c r="AB93" s="373"/>
      <c r="AC93" s="373"/>
      <c r="AD93" s="333"/>
      <c r="AE93" s="328"/>
    </row>
    <row r="94" spans="1:31" ht="19.5" customHeight="1">
      <c r="A94" s="248"/>
      <c r="B94" s="249"/>
      <c r="C94" s="250"/>
      <c r="D94" s="250"/>
      <c r="E94" s="306"/>
      <c r="F94" s="306"/>
      <c r="G94" s="306"/>
      <c r="H94" s="306"/>
      <c r="I94" s="306"/>
      <c r="J94" s="373"/>
      <c r="K94" s="373"/>
      <c r="L94" s="373"/>
      <c r="M94" s="373"/>
      <c r="N94" s="373"/>
      <c r="O94" s="373"/>
      <c r="P94" s="373"/>
      <c r="Q94" s="373"/>
      <c r="R94" s="373"/>
      <c r="S94" s="373"/>
      <c r="T94" s="373"/>
      <c r="U94" s="373"/>
      <c r="V94" s="373"/>
      <c r="W94" s="373"/>
      <c r="X94" s="373"/>
      <c r="Y94" s="373"/>
      <c r="Z94" s="373"/>
      <c r="AA94" s="373"/>
      <c r="AB94" s="373"/>
      <c r="AC94" s="373"/>
      <c r="AD94" s="333"/>
      <c r="AE94" s="328"/>
    </row>
    <row r="95" spans="1:31" ht="19.5" customHeight="1">
      <c r="A95" s="248"/>
      <c r="B95" s="249"/>
      <c r="C95" s="250"/>
      <c r="D95" s="250"/>
      <c r="E95" s="306"/>
      <c r="F95" s="306"/>
      <c r="G95" s="306"/>
      <c r="H95" s="306"/>
      <c r="I95" s="306"/>
      <c r="J95" s="373"/>
      <c r="K95" s="373"/>
      <c r="L95" s="373"/>
      <c r="M95" s="373"/>
      <c r="N95" s="373"/>
      <c r="O95" s="373"/>
      <c r="P95" s="373"/>
      <c r="Q95" s="373"/>
      <c r="R95" s="373"/>
      <c r="S95" s="373"/>
      <c r="T95" s="373"/>
      <c r="U95" s="373"/>
      <c r="V95" s="373"/>
      <c r="W95" s="373"/>
      <c r="X95" s="373"/>
      <c r="Y95" s="373"/>
      <c r="Z95" s="373"/>
      <c r="AA95" s="373"/>
      <c r="AB95" s="373"/>
      <c r="AC95" s="373"/>
      <c r="AD95" s="333"/>
      <c r="AE95" s="328"/>
    </row>
    <row r="96" spans="1:31" ht="19.5" customHeight="1">
      <c r="A96" s="248"/>
      <c r="B96" s="249"/>
      <c r="C96" s="250"/>
      <c r="D96" s="250"/>
      <c r="E96" s="306"/>
      <c r="F96" s="306"/>
      <c r="G96" s="306"/>
      <c r="H96" s="306"/>
      <c r="I96" s="306"/>
      <c r="J96" s="373"/>
      <c r="K96" s="373"/>
      <c r="L96" s="373"/>
      <c r="M96" s="373"/>
      <c r="N96" s="373"/>
      <c r="O96" s="373"/>
      <c r="P96" s="373"/>
      <c r="Q96" s="373"/>
      <c r="R96" s="373"/>
      <c r="S96" s="373"/>
      <c r="T96" s="373"/>
      <c r="U96" s="373"/>
      <c r="V96" s="373"/>
      <c r="W96" s="373"/>
      <c r="X96" s="373"/>
      <c r="Y96" s="373"/>
      <c r="Z96" s="373"/>
      <c r="AA96" s="373"/>
      <c r="AB96" s="373"/>
      <c r="AC96" s="373"/>
      <c r="AD96" s="333"/>
      <c r="AE96" s="328"/>
    </row>
    <row r="97" spans="1:31" ht="19.5" customHeight="1">
      <c r="A97" s="248"/>
      <c r="B97" s="249"/>
      <c r="C97" s="250"/>
      <c r="D97" s="250"/>
      <c r="E97" s="306"/>
      <c r="F97" s="306"/>
      <c r="G97" s="306"/>
      <c r="H97" s="306"/>
      <c r="I97" s="306"/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3"/>
      <c r="X97" s="373"/>
      <c r="Y97" s="373"/>
      <c r="Z97" s="373"/>
      <c r="AA97" s="373"/>
      <c r="AB97" s="373"/>
      <c r="AC97" s="373"/>
      <c r="AD97" s="333"/>
      <c r="AE97" s="328"/>
    </row>
    <row r="98" spans="1:31" ht="19.5" customHeight="1">
      <c r="A98" s="248"/>
      <c r="B98" s="249"/>
      <c r="C98" s="250"/>
      <c r="D98" s="250"/>
      <c r="E98" s="306"/>
      <c r="F98" s="306"/>
      <c r="G98" s="306"/>
      <c r="H98" s="306"/>
      <c r="I98" s="306"/>
      <c r="J98" s="373"/>
      <c r="K98" s="373"/>
      <c r="L98" s="373"/>
      <c r="M98" s="373"/>
      <c r="N98" s="373"/>
      <c r="O98" s="373"/>
      <c r="P98" s="373"/>
      <c r="Q98" s="373"/>
      <c r="R98" s="373"/>
      <c r="S98" s="373"/>
      <c r="T98" s="373"/>
      <c r="U98" s="373"/>
      <c r="V98" s="373"/>
      <c r="W98" s="373"/>
      <c r="X98" s="373"/>
      <c r="Y98" s="373"/>
      <c r="Z98" s="373"/>
      <c r="AA98" s="373"/>
      <c r="AB98" s="373"/>
      <c r="AC98" s="373"/>
      <c r="AD98" s="333"/>
      <c r="AE98" s="328"/>
    </row>
    <row r="99" spans="1:31" ht="19.5" customHeight="1">
      <c r="A99" s="248"/>
      <c r="B99" s="249"/>
      <c r="C99" s="250"/>
      <c r="D99" s="250"/>
      <c r="E99" s="306"/>
      <c r="F99" s="306"/>
      <c r="G99" s="306"/>
      <c r="H99" s="306"/>
      <c r="I99" s="306"/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73"/>
      <c r="X99" s="373"/>
      <c r="Y99" s="373"/>
      <c r="Z99" s="373"/>
      <c r="AA99" s="373"/>
      <c r="AB99" s="373"/>
      <c r="AC99" s="373"/>
      <c r="AD99" s="333"/>
      <c r="AE99" s="328"/>
    </row>
    <row r="100" spans="1:31" ht="19.5" customHeight="1">
      <c r="A100" s="248"/>
      <c r="B100" s="249"/>
      <c r="C100" s="250"/>
      <c r="D100" s="250"/>
      <c r="E100" s="306"/>
      <c r="F100" s="306"/>
      <c r="G100" s="306"/>
      <c r="H100" s="306"/>
      <c r="I100" s="306"/>
      <c r="J100" s="373"/>
      <c r="K100" s="373"/>
      <c r="L100" s="373"/>
      <c r="M100" s="373"/>
      <c r="N100" s="373"/>
      <c r="O100" s="373"/>
      <c r="P100" s="373"/>
      <c r="Q100" s="373"/>
      <c r="R100" s="373"/>
      <c r="S100" s="373"/>
      <c r="T100" s="373"/>
      <c r="U100" s="373"/>
      <c r="V100" s="373"/>
      <c r="W100" s="373"/>
      <c r="X100" s="373"/>
      <c r="Y100" s="373"/>
      <c r="Z100" s="373"/>
      <c r="AA100" s="373"/>
      <c r="AB100" s="373"/>
      <c r="AC100" s="373"/>
      <c r="AD100" s="333"/>
      <c r="AE100" s="328"/>
    </row>
    <row r="101" spans="1:31" ht="19.5" customHeight="1">
      <c r="A101" s="248"/>
      <c r="B101" s="249"/>
      <c r="C101" s="250"/>
      <c r="D101" s="250"/>
      <c r="E101" s="306"/>
      <c r="F101" s="306"/>
      <c r="G101" s="306"/>
      <c r="H101" s="306"/>
      <c r="I101" s="306"/>
      <c r="J101" s="373"/>
      <c r="K101" s="373"/>
      <c r="L101" s="373"/>
      <c r="M101" s="373"/>
      <c r="N101" s="373"/>
      <c r="O101" s="373"/>
      <c r="P101" s="373"/>
      <c r="Q101" s="373"/>
      <c r="R101" s="373"/>
      <c r="S101" s="373"/>
      <c r="T101" s="373"/>
      <c r="U101" s="373"/>
      <c r="V101" s="373"/>
      <c r="W101" s="373"/>
      <c r="X101" s="373"/>
      <c r="Y101" s="373"/>
      <c r="Z101" s="373"/>
      <c r="AA101" s="373"/>
      <c r="AB101" s="373"/>
      <c r="AC101" s="373"/>
      <c r="AD101" s="333"/>
      <c r="AE101" s="328"/>
    </row>
    <row r="102" spans="1:31" ht="19.5" customHeight="1">
      <c r="A102" s="248"/>
      <c r="B102" s="249"/>
      <c r="C102" s="250"/>
      <c r="D102" s="250"/>
      <c r="E102" s="306"/>
      <c r="F102" s="306"/>
      <c r="G102" s="306"/>
      <c r="H102" s="306"/>
      <c r="I102" s="306"/>
      <c r="J102" s="373"/>
      <c r="K102" s="373"/>
      <c r="L102" s="373"/>
      <c r="M102" s="373"/>
      <c r="N102" s="373"/>
      <c r="O102" s="373"/>
      <c r="P102" s="373"/>
      <c r="Q102" s="373"/>
      <c r="R102" s="373"/>
      <c r="S102" s="373"/>
      <c r="T102" s="373"/>
      <c r="U102" s="373"/>
      <c r="V102" s="373"/>
      <c r="W102" s="373"/>
      <c r="X102" s="373"/>
      <c r="Y102" s="373"/>
      <c r="Z102" s="373"/>
      <c r="AA102" s="373"/>
      <c r="AB102" s="373"/>
      <c r="AC102" s="373"/>
      <c r="AD102" s="333"/>
      <c r="AE102" s="328"/>
    </row>
    <row r="103" spans="1:31" ht="19.5" customHeight="1">
      <c r="A103" s="248"/>
      <c r="B103" s="249"/>
      <c r="C103" s="250"/>
      <c r="D103" s="250"/>
      <c r="E103" s="306"/>
      <c r="F103" s="306"/>
      <c r="G103" s="306"/>
      <c r="H103" s="306"/>
      <c r="I103" s="306"/>
      <c r="J103" s="373"/>
      <c r="K103" s="373"/>
      <c r="L103" s="373"/>
      <c r="M103" s="373"/>
      <c r="N103" s="373"/>
      <c r="O103" s="373"/>
      <c r="P103" s="373"/>
      <c r="Q103" s="373"/>
      <c r="R103" s="373"/>
      <c r="S103" s="373"/>
      <c r="T103" s="373"/>
      <c r="U103" s="373"/>
      <c r="V103" s="373"/>
      <c r="W103" s="373"/>
      <c r="X103" s="373"/>
      <c r="Y103" s="373"/>
      <c r="Z103" s="373"/>
      <c r="AA103" s="373"/>
      <c r="AB103" s="373"/>
      <c r="AC103" s="373"/>
      <c r="AD103" s="333"/>
      <c r="AE103" s="328"/>
    </row>
    <row r="104" spans="1:31" ht="19.5" customHeight="1">
      <c r="A104" s="248"/>
      <c r="B104" s="249"/>
      <c r="C104" s="250"/>
      <c r="D104" s="250"/>
      <c r="E104" s="306"/>
      <c r="F104" s="306"/>
      <c r="G104" s="306"/>
      <c r="H104" s="306"/>
      <c r="I104" s="306"/>
      <c r="J104" s="373"/>
      <c r="K104" s="373"/>
      <c r="L104" s="373"/>
      <c r="M104" s="373"/>
      <c r="N104" s="373"/>
      <c r="O104" s="373"/>
      <c r="P104" s="373"/>
      <c r="Q104" s="373"/>
      <c r="R104" s="373"/>
      <c r="S104" s="373"/>
      <c r="T104" s="373"/>
      <c r="U104" s="373"/>
      <c r="V104" s="373"/>
      <c r="W104" s="373"/>
      <c r="X104" s="373"/>
      <c r="Y104" s="373"/>
      <c r="Z104" s="373"/>
      <c r="AA104" s="373"/>
      <c r="AB104" s="373"/>
      <c r="AC104" s="373"/>
      <c r="AD104" s="333"/>
      <c r="AE104" s="328"/>
    </row>
    <row r="105" spans="1:31" ht="19.5" customHeight="1">
      <c r="A105" s="248"/>
      <c r="B105" s="249"/>
      <c r="C105" s="250"/>
      <c r="D105" s="250"/>
      <c r="E105" s="306"/>
      <c r="F105" s="306"/>
      <c r="G105" s="306"/>
      <c r="H105" s="306"/>
      <c r="I105" s="306"/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33"/>
      <c r="AE105" s="328"/>
    </row>
    <row r="106" spans="1:31" ht="19.5" customHeight="1">
      <c r="A106" s="248"/>
      <c r="B106" s="249"/>
      <c r="C106" s="250"/>
      <c r="D106" s="250"/>
      <c r="E106" s="306"/>
      <c r="F106" s="306"/>
      <c r="G106" s="306"/>
      <c r="H106" s="306"/>
      <c r="I106" s="306"/>
      <c r="J106" s="373"/>
      <c r="K106" s="373"/>
      <c r="L106" s="373"/>
      <c r="M106" s="373"/>
      <c r="N106" s="373"/>
      <c r="O106" s="373"/>
      <c r="P106" s="373"/>
      <c r="Q106" s="373"/>
      <c r="R106" s="373"/>
      <c r="S106" s="373"/>
      <c r="T106" s="373"/>
      <c r="U106" s="373"/>
      <c r="V106" s="373"/>
      <c r="W106" s="373"/>
      <c r="X106" s="373"/>
      <c r="Y106" s="373"/>
      <c r="Z106" s="373"/>
      <c r="AA106" s="373"/>
      <c r="AB106" s="373"/>
      <c r="AC106" s="373"/>
      <c r="AD106" s="333"/>
      <c r="AE106" s="328"/>
    </row>
    <row r="107" spans="1:31" ht="19.5" customHeight="1">
      <c r="A107" s="248"/>
      <c r="B107" s="249"/>
      <c r="C107" s="250"/>
      <c r="D107" s="250"/>
      <c r="E107" s="306"/>
      <c r="F107" s="306"/>
      <c r="G107" s="306"/>
      <c r="H107" s="306"/>
      <c r="I107" s="306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3"/>
      <c r="AA107" s="373"/>
      <c r="AB107" s="373"/>
      <c r="AC107" s="373"/>
      <c r="AD107" s="333"/>
      <c r="AE107" s="328"/>
    </row>
    <row r="108" spans="1:31" ht="19.5" customHeight="1">
      <c r="A108" s="334"/>
      <c r="B108" s="249"/>
      <c r="C108" s="250"/>
      <c r="D108" s="250"/>
      <c r="E108" s="306"/>
      <c r="F108" s="306"/>
      <c r="G108" s="306"/>
      <c r="H108" s="306"/>
      <c r="I108" s="306"/>
      <c r="J108" s="373"/>
      <c r="K108" s="373"/>
      <c r="L108" s="373"/>
      <c r="M108" s="373"/>
      <c r="N108" s="373"/>
      <c r="O108" s="373"/>
      <c r="P108" s="373"/>
      <c r="Q108" s="373"/>
      <c r="R108" s="373"/>
      <c r="S108" s="373"/>
      <c r="T108" s="373"/>
      <c r="U108" s="373"/>
      <c r="V108" s="373"/>
      <c r="W108" s="373"/>
      <c r="X108" s="373"/>
      <c r="Y108" s="373"/>
      <c r="Z108" s="373"/>
      <c r="AA108" s="373"/>
      <c r="AB108" s="373"/>
      <c r="AC108" s="373"/>
      <c r="AD108" s="333"/>
      <c r="AE108" s="328"/>
    </row>
    <row r="109" spans="1:31" ht="19.5" customHeight="1">
      <c r="A109" s="334"/>
      <c r="B109" s="249"/>
      <c r="C109" s="250"/>
      <c r="D109" s="250"/>
      <c r="E109" s="306"/>
      <c r="F109" s="306"/>
      <c r="G109" s="306"/>
      <c r="H109" s="306"/>
      <c r="I109" s="306"/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/>
      <c r="V109" s="373"/>
      <c r="W109" s="373"/>
      <c r="X109" s="373"/>
      <c r="Y109" s="373"/>
      <c r="Z109" s="373"/>
      <c r="AA109" s="373"/>
      <c r="AB109" s="373"/>
      <c r="AC109" s="373"/>
      <c r="AD109" s="333"/>
      <c r="AE109" s="328"/>
    </row>
    <row r="110" spans="1:31" ht="19.5" customHeight="1">
      <c r="A110" s="334"/>
      <c r="B110" s="249"/>
      <c r="C110" s="250"/>
      <c r="D110" s="250"/>
      <c r="E110" s="306"/>
      <c r="F110" s="306"/>
      <c r="G110" s="306"/>
      <c r="H110" s="306"/>
      <c r="I110" s="306"/>
      <c r="J110" s="373"/>
      <c r="K110" s="373"/>
      <c r="L110" s="373"/>
      <c r="M110" s="373"/>
      <c r="N110" s="373"/>
      <c r="O110" s="373"/>
      <c r="P110" s="373"/>
      <c r="Q110" s="373"/>
      <c r="R110" s="373"/>
      <c r="S110" s="373"/>
      <c r="T110" s="373"/>
      <c r="U110" s="373"/>
      <c r="V110" s="373"/>
      <c r="W110" s="373"/>
      <c r="X110" s="373"/>
      <c r="Y110" s="373"/>
      <c r="Z110" s="373"/>
      <c r="AA110" s="373"/>
      <c r="AB110" s="373"/>
      <c r="AC110" s="373"/>
      <c r="AD110" s="333"/>
      <c r="AE110" s="328"/>
    </row>
    <row r="111" spans="1:31" ht="19.5" customHeight="1">
      <c r="A111" s="334"/>
      <c r="B111" s="249"/>
      <c r="C111" s="250"/>
      <c r="D111" s="250"/>
      <c r="E111" s="306"/>
      <c r="F111" s="306"/>
      <c r="G111" s="306"/>
      <c r="H111" s="306"/>
      <c r="I111" s="306"/>
      <c r="J111" s="373"/>
      <c r="K111" s="373"/>
      <c r="L111" s="373"/>
      <c r="M111" s="373"/>
      <c r="N111" s="373"/>
      <c r="O111" s="373"/>
      <c r="P111" s="373"/>
      <c r="Q111" s="373"/>
      <c r="R111" s="373"/>
      <c r="S111" s="373"/>
      <c r="T111" s="373"/>
      <c r="U111" s="373"/>
      <c r="V111" s="373"/>
      <c r="W111" s="373"/>
      <c r="X111" s="373"/>
      <c r="Y111" s="373"/>
      <c r="Z111" s="373"/>
      <c r="AA111" s="373"/>
      <c r="AB111" s="373"/>
      <c r="AC111" s="373"/>
      <c r="AD111" s="333"/>
      <c r="AE111" s="328"/>
    </row>
    <row r="112" spans="1:31" ht="19.5" customHeight="1">
      <c r="A112" s="334"/>
      <c r="B112" s="249"/>
      <c r="C112" s="250"/>
      <c r="D112" s="250"/>
      <c r="E112" s="306"/>
      <c r="F112" s="306"/>
      <c r="G112" s="306"/>
      <c r="H112" s="306"/>
      <c r="I112" s="306"/>
      <c r="J112" s="373"/>
      <c r="K112" s="373"/>
      <c r="L112" s="373"/>
      <c r="M112" s="373"/>
      <c r="N112" s="373"/>
      <c r="O112" s="373"/>
      <c r="P112" s="373"/>
      <c r="Q112" s="373"/>
      <c r="R112" s="373"/>
      <c r="S112" s="373"/>
      <c r="T112" s="373"/>
      <c r="U112" s="373"/>
      <c r="V112" s="373"/>
      <c r="W112" s="373"/>
      <c r="X112" s="373"/>
      <c r="Y112" s="373"/>
      <c r="Z112" s="373"/>
      <c r="AA112" s="373"/>
      <c r="AB112" s="373"/>
      <c r="AC112" s="373"/>
      <c r="AD112" s="333"/>
      <c r="AE112" s="328"/>
    </row>
    <row r="113" spans="1:31" ht="19.5" customHeight="1">
      <c r="A113" s="334"/>
      <c r="B113" s="249"/>
      <c r="C113" s="250"/>
      <c r="D113" s="250"/>
      <c r="E113" s="306"/>
      <c r="F113" s="306"/>
      <c r="G113" s="306"/>
      <c r="H113" s="306"/>
      <c r="I113" s="306"/>
      <c r="J113" s="373"/>
      <c r="K113" s="373"/>
      <c r="L113" s="373"/>
      <c r="M113" s="373"/>
      <c r="N113" s="373"/>
      <c r="O113" s="373"/>
      <c r="P113" s="373"/>
      <c r="Q113" s="373"/>
      <c r="R113" s="373"/>
      <c r="S113" s="373"/>
      <c r="T113" s="373"/>
      <c r="U113" s="373"/>
      <c r="V113" s="373"/>
      <c r="W113" s="373"/>
      <c r="X113" s="373"/>
      <c r="Y113" s="373"/>
      <c r="Z113" s="373"/>
      <c r="AA113" s="373"/>
      <c r="AB113" s="373"/>
      <c r="AC113" s="373"/>
      <c r="AD113" s="333"/>
      <c r="AE113" s="328"/>
    </row>
    <row r="114" spans="1:31" ht="19.5" customHeight="1">
      <c r="A114" s="334"/>
      <c r="B114" s="249"/>
      <c r="C114" s="250"/>
      <c r="D114" s="250"/>
      <c r="E114" s="306"/>
      <c r="F114" s="306"/>
      <c r="G114" s="306"/>
      <c r="H114" s="306"/>
      <c r="I114" s="306"/>
      <c r="J114" s="373"/>
      <c r="K114" s="373"/>
      <c r="L114" s="373"/>
      <c r="M114" s="373"/>
      <c r="N114" s="373"/>
      <c r="O114" s="373"/>
      <c r="P114" s="373"/>
      <c r="Q114" s="373"/>
      <c r="R114" s="373"/>
      <c r="S114" s="373"/>
      <c r="T114" s="373"/>
      <c r="U114" s="373"/>
      <c r="V114" s="373"/>
      <c r="W114" s="373"/>
      <c r="X114" s="373"/>
      <c r="Y114" s="373"/>
      <c r="Z114" s="373"/>
      <c r="AA114" s="373"/>
      <c r="AB114" s="373"/>
      <c r="AC114" s="373"/>
      <c r="AD114" s="333"/>
      <c r="AE114" s="328"/>
    </row>
    <row r="115" spans="1:31" ht="19.5" customHeight="1">
      <c r="A115" s="334"/>
      <c r="B115" s="249"/>
      <c r="C115" s="250"/>
      <c r="D115" s="250"/>
      <c r="E115" s="306"/>
      <c r="F115" s="306"/>
      <c r="G115" s="306"/>
      <c r="H115" s="306"/>
      <c r="I115" s="306"/>
      <c r="J115" s="373"/>
      <c r="K115" s="373"/>
      <c r="L115" s="373"/>
      <c r="M115" s="373"/>
      <c r="N115" s="373"/>
      <c r="O115" s="373"/>
      <c r="P115" s="373"/>
      <c r="Q115" s="373"/>
      <c r="R115" s="373"/>
      <c r="S115" s="373"/>
      <c r="T115" s="373"/>
      <c r="U115" s="373"/>
      <c r="V115" s="373"/>
      <c r="W115" s="373"/>
      <c r="X115" s="373"/>
      <c r="Y115" s="373"/>
      <c r="Z115" s="373"/>
      <c r="AA115" s="373"/>
      <c r="AB115" s="373"/>
      <c r="AC115" s="373"/>
      <c r="AD115" s="333"/>
      <c r="AE115" s="328"/>
    </row>
    <row r="116" spans="1:31" ht="19.5" customHeight="1">
      <c r="A116" s="334"/>
      <c r="B116" s="249"/>
      <c r="C116" s="250"/>
      <c r="D116" s="250"/>
      <c r="E116" s="306"/>
      <c r="F116" s="306"/>
      <c r="G116" s="306"/>
      <c r="H116" s="306"/>
      <c r="I116" s="306"/>
      <c r="J116" s="373"/>
      <c r="K116" s="373"/>
      <c r="L116" s="373"/>
      <c r="M116" s="373"/>
      <c r="N116" s="373"/>
      <c r="O116" s="373"/>
      <c r="P116" s="373"/>
      <c r="Q116" s="373"/>
      <c r="R116" s="373"/>
      <c r="S116" s="373"/>
      <c r="T116" s="373"/>
      <c r="U116" s="373"/>
      <c r="V116" s="373"/>
      <c r="W116" s="373"/>
      <c r="X116" s="373"/>
      <c r="Y116" s="373"/>
      <c r="Z116" s="373"/>
      <c r="AA116" s="373"/>
      <c r="AB116" s="373"/>
      <c r="AC116" s="373"/>
      <c r="AD116" s="333"/>
      <c r="AE116" s="328"/>
    </row>
    <row r="117" spans="1:31" ht="19.5" customHeight="1">
      <c r="A117" s="334"/>
      <c r="B117" s="249"/>
      <c r="C117" s="250"/>
      <c r="D117" s="250"/>
      <c r="E117" s="306"/>
      <c r="F117" s="306"/>
      <c r="G117" s="306"/>
      <c r="H117" s="306"/>
      <c r="I117" s="306"/>
      <c r="J117" s="373"/>
      <c r="K117" s="373"/>
      <c r="L117" s="373"/>
      <c r="M117" s="373"/>
      <c r="N117" s="373"/>
      <c r="O117" s="373"/>
      <c r="P117" s="373"/>
      <c r="Q117" s="373"/>
      <c r="R117" s="373"/>
      <c r="S117" s="373"/>
      <c r="T117" s="373"/>
      <c r="U117" s="373"/>
      <c r="V117" s="373"/>
      <c r="W117" s="373"/>
      <c r="X117" s="373"/>
      <c r="Y117" s="373"/>
      <c r="Z117" s="373"/>
      <c r="AA117" s="373"/>
      <c r="AB117" s="373"/>
      <c r="AC117" s="373"/>
      <c r="AD117" s="333"/>
      <c r="AE117" s="328"/>
    </row>
    <row r="118" spans="1:31" ht="19.5" customHeight="1">
      <c r="A118" s="334"/>
      <c r="B118" s="249"/>
      <c r="C118" s="250"/>
      <c r="D118" s="250"/>
      <c r="E118" s="306"/>
      <c r="F118" s="306"/>
      <c r="G118" s="306"/>
      <c r="H118" s="306"/>
      <c r="I118" s="306"/>
      <c r="J118" s="373"/>
      <c r="K118" s="373"/>
      <c r="L118" s="373"/>
      <c r="M118" s="373"/>
      <c r="N118" s="373"/>
      <c r="O118" s="373"/>
      <c r="P118" s="373"/>
      <c r="Q118" s="373"/>
      <c r="R118" s="373"/>
      <c r="S118" s="373"/>
      <c r="T118" s="373"/>
      <c r="U118" s="373"/>
      <c r="V118" s="373"/>
      <c r="W118" s="373"/>
      <c r="X118" s="373"/>
      <c r="Y118" s="373"/>
      <c r="Z118" s="373"/>
      <c r="AA118" s="373"/>
      <c r="AB118" s="373"/>
      <c r="AC118" s="373"/>
      <c r="AD118" s="333"/>
      <c r="AE118" s="328"/>
    </row>
    <row r="119" spans="1:31" ht="19.5" customHeight="1">
      <c r="A119" s="334"/>
      <c r="B119" s="249"/>
      <c r="C119" s="250"/>
      <c r="D119" s="250"/>
      <c r="E119" s="306"/>
      <c r="F119" s="306"/>
      <c r="G119" s="306"/>
      <c r="H119" s="306"/>
      <c r="I119" s="306"/>
      <c r="J119" s="373"/>
      <c r="K119" s="373"/>
      <c r="L119" s="373"/>
      <c r="M119" s="373"/>
      <c r="N119" s="373"/>
      <c r="O119" s="373"/>
      <c r="P119" s="373"/>
      <c r="Q119" s="373"/>
      <c r="R119" s="373"/>
      <c r="S119" s="373"/>
      <c r="T119" s="373"/>
      <c r="U119" s="373"/>
      <c r="V119" s="373"/>
      <c r="W119" s="373"/>
      <c r="X119" s="373"/>
      <c r="Y119" s="373"/>
      <c r="Z119" s="373"/>
      <c r="AA119" s="373"/>
      <c r="AB119" s="373"/>
      <c r="AC119" s="373"/>
      <c r="AD119" s="333"/>
      <c r="AE119" s="328"/>
    </row>
    <row r="120" spans="1:31" ht="19.5" customHeight="1">
      <c r="A120" s="334"/>
      <c r="B120" s="249"/>
      <c r="C120" s="250"/>
      <c r="D120" s="250"/>
      <c r="E120" s="306"/>
      <c r="F120" s="306"/>
      <c r="G120" s="306"/>
      <c r="H120" s="306"/>
      <c r="I120" s="306"/>
      <c r="J120" s="373"/>
      <c r="K120" s="373"/>
      <c r="L120" s="373"/>
      <c r="M120" s="373"/>
      <c r="N120" s="373"/>
      <c r="O120" s="373"/>
      <c r="P120" s="373"/>
      <c r="Q120" s="373"/>
      <c r="R120" s="373"/>
      <c r="S120" s="373"/>
      <c r="T120" s="373"/>
      <c r="U120" s="373"/>
      <c r="V120" s="373"/>
      <c r="W120" s="373"/>
      <c r="X120" s="373"/>
      <c r="Y120" s="373"/>
      <c r="Z120" s="373"/>
      <c r="AA120" s="373"/>
      <c r="AB120" s="373"/>
      <c r="AC120" s="373"/>
      <c r="AD120" s="333"/>
      <c r="AE120" s="328"/>
    </row>
    <row r="121" spans="1:31" ht="19.5" customHeight="1">
      <c r="A121" s="334"/>
      <c r="B121" s="249"/>
      <c r="C121" s="250"/>
      <c r="D121" s="250"/>
      <c r="E121" s="306"/>
      <c r="F121" s="306"/>
      <c r="G121" s="306"/>
      <c r="H121" s="306"/>
      <c r="I121" s="306"/>
      <c r="J121" s="373"/>
      <c r="K121" s="373"/>
      <c r="L121" s="373"/>
      <c r="M121" s="373"/>
      <c r="N121" s="373"/>
      <c r="O121" s="373"/>
      <c r="P121" s="373"/>
      <c r="Q121" s="373"/>
      <c r="R121" s="373"/>
      <c r="S121" s="373"/>
      <c r="T121" s="373"/>
      <c r="U121" s="373"/>
      <c r="V121" s="373"/>
      <c r="W121" s="373"/>
      <c r="X121" s="373"/>
      <c r="Y121" s="373"/>
      <c r="Z121" s="373"/>
      <c r="AA121" s="373"/>
      <c r="AB121" s="373"/>
      <c r="AC121" s="373"/>
      <c r="AD121" s="333"/>
      <c r="AE121" s="328"/>
    </row>
    <row r="122" spans="1:31" ht="19.5" customHeight="1">
      <c r="A122" s="334"/>
      <c r="B122" s="249"/>
      <c r="C122" s="250"/>
      <c r="D122" s="250"/>
      <c r="E122" s="306"/>
      <c r="F122" s="306"/>
      <c r="G122" s="306"/>
      <c r="H122" s="306"/>
      <c r="I122" s="306"/>
      <c r="J122" s="373"/>
      <c r="K122" s="373"/>
      <c r="L122" s="373"/>
      <c r="M122" s="373"/>
      <c r="N122" s="373"/>
      <c r="O122" s="373"/>
      <c r="P122" s="373"/>
      <c r="Q122" s="373"/>
      <c r="R122" s="373"/>
      <c r="S122" s="373"/>
      <c r="T122" s="373"/>
      <c r="U122" s="373"/>
      <c r="V122" s="373"/>
      <c r="W122" s="373"/>
      <c r="X122" s="373"/>
      <c r="Y122" s="373"/>
      <c r="Z122" s="373"/>
      <c r="AA122" s="373"/>
      <c r="AB122" s="373"/>
      <c r="AC122" s="373"/>
      <c r="AD122" s="333"/>
      <c r="AE122" s="328"/>
    </row>
    <row r="123" spans="1:31" ht="19.5" customHeight="1">
      <c r="A123" s="334"/>
      <c r="B123" s="249"/>
      <c r="C123" s="250"/>
      <c r="D123" s="250"/>
      <c r="E123" s="306"/>
      <c r="F123" s="306"/>
      <c r="G123" s="306"/>
      <c r="H123" s="306"/>
      <c r="I123" s="306"/>
      <c r="J123" s="373"/>
      <c r="K123" s="373"/>
      <c r="L123" s="373"/>
      <c r="M123" s="373"/>
      <c r="N123" s="373"/>
      <c r="O123" s="373"/>
      <c r="P123" s="373"/>
      <c r="Q123" s="373"/>
      <c r="R123" s="373"/>
      <c r="S123" s="373"/>
      <c r="T123" s="373"/>
      <c r="U123" s="373"/>
      <c r="V123" s="373"/>
      <c r="W123" s="373"/>
      <c r="X123" s="373"/>
      <c r="Y123" s="373"/>
      <c r="Z123" s="373"/>
      <c r="AA123" s="373"/>
      <c r="AB123" s="373"/>
      <c r="AC123" s="373"/>
      <c r="AD123" s="333"/>
      <c r="AE123" s="328"/>
    </row>
    <row r="124" spans="1:31" ht="19.5" customHeight="1">
      <c r="A124" s="334"/>
      <c r="B124" s="249"/>
      <c r="C124" s="250"/>
      <c r="D124" s="250"/>
      <c r="E124" s="306"/>
      <c r="F124" s="306"/>
      <c r="G124" s="306"/>
      <c r="H124" s="306"/>
      <c r="I124" s="306"/>
      <c r="J124" s="373"/>
      <c r="K124" s="373"/>
      <c r="L124" s="373"/>
      <c r="M124" s="373"/>
      <c r="N124" s="373"/>
      <c r="O124" s="373"/>
      <c r="P124" s="373"/>
      <c r="Q124" s="373"/>
      <c r="R124" s="373"/>
      <c r="S124" s="373"/>
      <c r="T124" s="373"/>
      <c r="U124" s="373"/>
      <c r="V124" s="373"/>
      <c r="W124" s="373"/>
      <c r="X124" s="373"/>
      <c r="Y124" s="373"/>
      <c r="Z124" s="373"/>
      <c r="AA124" s="373"/>
      <c r="AB124" s="373"/>
      <c r="AC124" s="373"/>
      <c r="AD124" s="333"/>
      <c r="AE124" s="328"/>
    </row>
    <row r="125" spans="1:31" ht="19.5" customHeight="1">
      <c r="A125" s="334"/>
      <c r="B125" s="249"/>
      <c r="C125" s="250"/>
      <c r="D125" s="250"/>
      <c r="E125" s="306"/>
      <c r="F125" s="306"/>
      <c r="G125" s="306"/>
      <c r="H125" s="306"/>
      <c r="I125" s="306"/>
      <c r="J125" s="373"/>
      <c r="K125" s="373"/>
      <c r="L125" s="373"/>
      <c r="M125" s="373"/>
      <c r="N125" s="373"/>
      <c r="O125" s="373"/>
      <c r="P125" s="373"/>
      <c r="Q125" s="373"/>
      <c r="R125" s="373"/>
      <c r="S125" s="373"/>
      <c r="T125" s="373"/>
      <c r="U125" s="373"/>
      <c r="V125" s="373"/>
      <c r="W125" s="373"/>
      <c r="X125" s="373"/>
      <c r="Y125" s="373"/>
      <c r="Z125" s="373"/>
      <c r="AA125" s="373"/>
      <c r="AB125" s="373"/>
      <c r="AC125" s="373"/>
      <c r="AD125" s="333"/>
      <c r="AE125" s="328"/>
    </row>
    <row r="126" spans="1:31" ht="19.5" customHeight="1">
      <c r="A126" s="334"/>
      <c r="B126" s="249"/>
      <c r="C126" s="250"/>
      <c r="D126" s="250"/>
      <c r="E126" s="306"/>
      <c r="F126" s="306"/>
      <c r="G126" s="306"/>
      <c r="H126" s="306"/>
      <c r="I126" s="306"/>
      <c r="J126" s="373"/>
      <c r="K126" s="373"/>
      <c r="L126" s="373"/>
      <c r="M126" s="373"/>
      <c r="N126" s="373"/>
      <c r="O126" s="373"/>
      <c r="P126" s="373"/>
      <c r="Q126" s="373"/>
      <c r="R126" s="373"/>
      <c r="S126" s="373"/>
      <c r="T126" s="373"/>
      <c r="U126" s="373"/>
      <c r="V126" s="373"/>
      <c r="W126" s="373"/>
      <c r="X126" s="373"/>
      <c r="Y126" s="373"/>
      <c r="Z126" s="373"/>
      <c r="AA126" s="373"/>
      <c r="AB126" s="373"/>
      <c r="AC126" s="373"/>
      <c r="AD126" s="333"/>
      <c r="AE126" s="328"/>
    </row>
    <row r="127" spans="1:31" ht="19.5" customHeight="1">
      <c r="A127" s="334"/>
      <c r="B127" s="249"/>
      <c r="C127" s="250"/>
      <c r="D127" s="250"/>
      <c r="E127" s="306"/>
      <c r="F127" s="306"/>
      <c r="G127" s="306"/>
      <c r="H127" s="306"/>
      <c r="I127" s="306"/>
      <c r="J127" s="373"/>
      <c r="K127" s="373"/>
      <c r="L127" s="373"/>
      <c r="M127" s="373"/>
      <c r="N127" s="373"/>
      <c r="O127" s="373"/>
      <c r="P127" s="373"/>
      <c r="Q127" s="373"/>
      <c r="R127" s="373"/>
      <c r="S127" s="373"/>
      <c r="T127" s="373"/>
      <c r="U127" s="373"/>
      <c r="V127" s="373"/>
      <c r="W127" s="373"/>
      <c r="X127" s="373"/>
      <c r="Y127" s="373"/>
      <c r="Z127" s="373"/>
      <c r="AA127" s="373"/>
      <c r="AB127" s="373"/>
      <c r="AC127" s="373"/>
      <c r="AD127" s="333"/>
      <c r="AE127" s="328"/>
    </row>
    <row r="128" spans="1:31" ht="19.5" customHeight="1">
      <c r="A128" s="334"/>
      <c r="B128" s="249"/>
      <c r="C128" s="250"/>
      <c r="D128" s="250"/>
      <c r="E128" s="306"/>
      <c r="F128" s="306"/>
      <c r="G128" s="306"/>
      <c r="H128" s="306"/>
      <c r="I128" s="306"/>
      <c r="J128" s="374"/>
      <c r="K128" s="374"/>
      <c r="L128" s="374"/>
      <c r="M128" s="374"/>
      <c r="N128" s="374"/>
      <c r="O128" s="374"/>
      <c r="P128" s="374"/>
      <c r="Q128" s="374"/>
      <c r="R128" s="374"/>
      <c r="S128" s="374"/>
      <c r="T128" s="374"/>
      <c r="U128" s="374"/>
      <c r="V128" s="374"/>
      <c r="W128" s="374"/>
      <c r="X128" s="374"/>
      <c r="Y128" s="374"/>
      <c r="Z128" s="374"/>
      <c r="AA128" s="374"/>
      <c r="AB128" s="374"/>
      <c r="AC128" s="374"/>
      <c r="AD128" s="335"/>
      <c r="AE128" s="336"/>
    </row>
    <row r="129" spans="30:31">
      <c r="AD129" s="333"/>
      <c r="AE129" s="333"/>
    </row>
    <row r="130" spans="30:31">
      <c r="AD130" s="333"/>
      <c r="AE130" s="333"/>
    </row>
    <row r="131" spans="30:31">
      <c r="AD131" s="333"/>
      <c r="AE131" s="333"/>
    </row>
    <row r="132" spans="30:31">
      <c r="AD132" s="333"/>
      <c r="AE132" s="333"/>
    </row>
    <row r="133" spans="30:31">
      <c r="AD133" s="333"/>
      <c r="AE133" s="333"/>
    </row>
    <row r="134" spans="30:31">
      <c r="AD134" s="333"/>
      <c r="AE134" s="333"/>
    </row>
    <row r="135" spans="30:31">
      <c r="AD135" s="333"/>
      <c r="AE135" s="333"/>
    </row>
    <row r="136" spans="30:31">
      <c r="AD136" s="333"/>
      <c r="AE136" s="333"/>
    </row>
    <row r="137" spans="30:31">
      <c r="AD137" s="333"/>
      <c r="AE137" s="333"/>
    </row>
    <row r="138" spans="30:31">
      <c r="AD138" s="333"/>
      <c r="AE138" s="333"/>
    </row>
    <row r="139" spans="30:31">
      <c r="AD139" s="333"/>
      <c r="AE139" s="333"/>
    </row>
    <row r="140" spans="30:31">
      <c r="AD140" s="333"/>
      <c r="AE140" s="333"/>
    </row>
    <row r="141" spans="30:31">
      <c r="AD141" s="333"/>
      <c r="AE141" s="333"/>
    </row>
    <row r="142" spans="30:31">
      <c r="AD142" s="333"/>
      <c r="AE142" s="333"/>
    </row>
    <row r="143" spans="30:31">
      <c r="AD143" s="333"/>
      <c r="AE143" s="333"/>
    </row>
    <row r="144" spans="30:31">
      <c r="AD144" s="333"/>
      <c r="AE144" s="333"/>
    </row>
    <row r="145" spans="30:31">
      <c r="AD145" s="333"/>
      <c r="AE145" s="333"/>
    </row>
    <row r="146" spans="30:31">
      <c r="AD146" s="333"/>
      <c r="AE146" s="333"/>
    </row>
    <row r="147" spans="30:31">
      <c r="AD147" s="333"/>
      <c r="AE147" s="333"/>
    </row>
    <row r="148" spans="30:31">
      <c r="AD148" s="333"/>
      <c r="AE148" s="333"/>
    </row>
    <row r="149" spans="30:31">
      <c r="AD149" s="333"/>
      <c r="AE149" s="333"/>
    </row>
    <row r="150" spans="30:31">
      <c r="AD150" s="333"/>
      <c r="AE150" s="333"/>
    </row>
    <row r="151" spans="30:31">
      <c r="AD151" s="333"/>
      <c r="AE151" s="333"/>
    </row>
    <row r="152" spans="30:31">
      <c r="AD152" s="333"/>
      <c r="AE152" s="333"/>
    </row>
    <row r="153" spans="30:31">
      <c r="AD153" s="333"/>
      <c r="AE153" s="333"/>
    </row>
    <row r="154" spans="30:31">
      <c r="AD154" s="333"/>
      <c r="AE154" s="333"/>
    </row>
    <row r="155" spans="30:31">
      <c r="AD155" s="333"/>
      <c r="AE155" s="333"/>
    </row>
    <row r="156" spans="30:31">
      <c r="AD156" s="333"/>
      <c r="AE156" s="333"/>
    </row>
    <row r="157" spans="30:31">
      <c r="AD157" s="333"/>
      <c r="AE157" s="333"/>
    </row>
    <row r="158" spans="30:31">
      <c r="AD158" s="333"/>
      <c r="AE158" s="333"/>
    </row>
    <row r="159" spans="30:31">
      <c r="AD159" s="333"/>
      <c r="AE159" s="333"/>
    </row>
    <row r="160" spans="30:31">
      <c r="AD160" s="333"/>
      <c r="AE160" s="333"/>
    </row>
    <row r="161" spans="30:31">
      <c r="AD161" s="333"/>
      <c r="AE161" s="333"/>
    </row>
    <row r="162" spans="30:31">
      <c r="AD162" s="333"/>
      <c r="AE162" s="333"/>
    </row>
    <row r="163" spans="30:31">
      <c r="AD163" s="333"/>
      <c r="AE163" s="333"/>
    </row>
    <row r="164" spans="30:31">
      <c r="AD164" s="333"/>
      <c r="AE164" s="333"/>
    </row>
    <row r="165" spans="30:31">
      <c r="AD165" s="333"/>
      <c r="AE165" s="333"/>
    </row>
    <row r="166" spans="30:31">
      <c r="AD166" s="333"/>
      <c r="AE166" s="333"/>
    </row>
    <row r="167" spans="30:31">
      <c r="AD167" s="333"/>
      <c r="AE167" s="333"/>
    </row>
    <row r="168" spans="30:31">
      <c r="AD168" s="333"/>
      <c r="AE168" s="333"/>
    </row>
    <row r="169" spans="30:31">
      <c r="AD169" s="333"/>
      <c r="AE169" s="333"/>
    </row>
    <row r="170" spans="30:31">
      <c r="AD170" s="333"/>
      <c r="AE170" s="333"/>
    </row>
    <row r="171" spans="30:31">
      <c r="AD171" s="333"/>
      <c r="AE171" s="333"/>
    </row>
  </sheetData>
  <mergeCells count="20">
    <mergeCell ref="E3:F3"/>
    <mergeCell ref="H3:I3"/>
    <mergeCell ref="J3:K3"/>
    <mergeCell ref="L3:M3"/>
    <mergeCell ref="N3:O3"/>
    <mergeCell ref="I1:AD1"/>
    <mergeCell ref="A2:C2"/>
    <mergeCell ref="E2:F2"/>
    <mergeCell ref="H2:J2"/>
    <mergeCell ref="K2:M2"/>
    <mergeCell ref="AB3:AC3"/>
    <mergeCell ref="AD8:AE8"/>
    <mergeCell ref="AD11:AD12"/>
    <mergeCell ref="AE11:AE12"/>
    <mergeCell ref="P3:Q3"/>
    <mergeCell ref="R3:S3"/>
    <mergeCell ref="T3:U3"/>
    <mergeCell ref="V3:W3"/>
    <mergeCell ref="X3:Y3"/>
    <mergeCell ref="Z3:AA3"/>
  </mergeCells>
  <conditionalFormatting sqref="E8">
    <cfRule type="expression" dxfId="28" priority="29">
      <formula>IF(OR(E4=4*#REF!,E4=0),0,1)</formula>
    </cfRule>
  </conditionalFormatting>
  <conditionalFormatting sqref="F8">
    <cfRule type="expression" dxfId="27" priority="27">
      <formula>IF(OR(F4=4*#REF!,F4=0),0,1)</formula>
    </cfRule>
  </conditionalFormatting>
  <conditionalFormatting sqref="G8">
    <cfRule type="expression" dxfId="26" priority="26">
      <formula>IF(OR(G4=4*#REF!,G4=0),0,1)</formula>
    </cfRule>
  </conditionalFormatting>
  <conditionalFormatting sqref="AA8">
    <cfRule type="expression" dxfId="25" priority="6">
      <formula>IF(OR(AA4=4*#REF!,AA4=0),0,1)</formula>
    </cfRule>
  </conditionalFormatting>
  <conditionalFormatting sqref="J8">
    <cfRule type="expression" dxfId="24" priority="23">
      <formula>IF(OR(J4=4*#REF!,J4=0),0,1)</formula>
    </cfRule>
  </conditionalFormatting>
  <conditionalFormatting sqref="K8">
    <cfRule type="expression" dxfId="23" priority="22">
      <formula>IF(OR(K4=4*#REF!,K4=0),0,1)</formula>
    </cfRule>
  </conditionalFormatting>
  <conditionalFormatting sqref="H8">
    <cfRule type="expression" dxfId="22" priority="25">
      <formula>IF(OR(H4=4*#REF!,H4=0),0,1)</formula>
    </cfRule>
  </conditionalFormatting>
  <conditionalFormatting sqref="I8">
    <cfRule type="expression" dxfId="21" priority="24">
      <formula>IF(OR(I4=4*#REF!,I4=0),0,1)</formula>
    </cfRule>
  </conditionalFormatting>
  <conditionalFormatting sqref="T8">
    <cfRule type="expression" dxfId="20" priority="13">
      <formula>IF(OR(T4=4*#REF!,T4=0),0,1)</formula>
    </cfRule>
  </conditionalFormatting>
  <conditionalFormatting sqref="U8">
    <cfRule type="expression" dxfId="19" priority="12">
      <formula>IF(OR(U4=4*#REF!,U4=0),0,1)</formula>
    </cfRule>
  </conditionalFormatting>
  <conditionalFormatting sqref="L8">
    <cfRule type="expression" dxfId="18" priority="21">
      <formula>IF(OR(L4=4*#REF!,L4=0),0,1)</formula>
    </cfRule>
  </conditionalFormatting>
  <conditionalFormatting sqref="M8">
    <cfRule type="expression" dxfId="17" priority="20">
      <formula>IF(OR(M4=4*#REF!,M4=0),0,1)</formula>
    </cfRule>
  </conditionalFormatting>
  <conditionalFormatting sqref="N8">
    <cfRule type="expression" dxfId="16" priority="19">
      <formula>IF(OR(N4=4*#REF!,N4=0),0,1)</formula>
    </cfRule>
  </conditionalFormatting>
  <conditionalFormatting sqref="O8">
    <cfRule type="expression" dxfId="15" priority="18">
      <formula>IF(OR(O4=4*#REF!,O4=0),0,1)</formula>
    </cfRule>
  </conditionalFormatting>
  <conditionalFormatting sqref="P8">
    <cfRule type="expression" dxfId="14" priority="17">
      <formula>IF(OR(P4=4*#REF!,P4=0),0,1)</formula>
    </cfRule>
  </conditionalFormatting>
  <conditionalFormatting sqref="Q8">
    <cfRule type="expression" dxfId="13" priority="16">
      <formula>IF(OR(Q4=4*#REF!,Q4=0),0,1)</formula>
    </cfRule>
  </conditionalFormatting>
  <conditionalFormatting sqref="R8">
    <cfRule type="expression" dxfId="12" priority="15">
      <formula>IF(OR(R4=4*#REF!,R4=0),0,1)</formula>
    </cfRule>
  </conditionalFormatting>
  <conditionalFormatting sqref="S8">
    <cfRule type="expression" dxfId="11" priority="14">
      <formula>IF(OR(S4=4*#REF!,S4=0),0,1)</formula>
    </cfRule>
  </conditionalFormatting>
  <conditionalFormatting sqref="V8">
    <cfRule type="expression" dxfId="10" priority="11">
      <formula>IF(OR(V4=4*#REF!,V4=0),0,1)</formula>
    </cfRule>
  </conditionalFormatting>
  <conditionalFormatting sqref="W8">
    <cfRule type="expression" dxfId="9" priority="10">
      <formula>IF(OR(W4=4*#REF!,W4=0),0,1)</formula>
    </cfRule>
  </conditionalFormatting>
  <conditionalFormatting sqref="X8">
    <cfRule type="expression" dxfId="8" priority="9">
      <formula>IF(OR(X4=4*#REF!,X4=0),0,1)</formula>
    </cfRule>
  </conditionalFormatting>
  <conditionalFormatting sqref="Y8">
    <cfRule type="expression" dxfId="7" priority="8">
      <formula>IF(OR(Y4=4*#REF!,Y4=0),0,1)</formula>
    </cfRule>
  </conditionalFormatting>
  <conditionalFormatting sqref="Z8">
    <cfRule type="expression" dxfId="6" priority="7">
      <formula>IF(OR(Z4=4*#REF!,Z4=0),0,1)</formula>
    </cfRule>
  </conditionalFormatting>
  <conditionalFormatting sqref="AC8">
    <cfRule type="expression" dxfId="5" priority="4">
      <formula>IF(OR(AC4=4*#REF!,AC4=0),0,1)</formula>
    </cfRule>
  </conditionalFormatting>
  <conditionalFormatting sqref="AB8">
    <cfRule type="expression" dxfId="4" priority="5">
      <formula>IF(OR(AB4=4*#REF!,AB4=0),0,1)</formula>
    </cfRule>
  </conditionalFormatting>
  <dataValidations count="2">
    <dataValidation type="list" allowBlank="1" showInputMessage="1" showErrorMessage="1" sqref="WVQ983047:WVW983047 QUC983047:QUI983047 QKG983047:QKM983047 QAK983047:QAQ983047 PQO983047:PQU983047 PGS983047:PGY983047 OWW983047:OXC983047 ONA983047:ONG983047 ODE983047:ODK983047 NTI983047:NTO983047 NJM983047:NJS983047 MZQ983047:MZW983047 MPU983047:MQA983047 MFY983047:MGE983047 LWC983047:LWI983047 LMG983047:LMM983047 LCK983047:LCQ983047 KSO983047:KSU983047 KIS983047:KIY983047 JYW983047:JZC983047 JPA983047:JPG983047 JFE983047:JFK983047 IVI983047:IVO983047 ILM983047:ILS983047 IBQ983047:IBW983047 HRU983047:HSA983047 HHY983047:HIE983047 GYC983047:GYI983047 GOG983047:GOM983047 GEK983047:GEQ983047 FUO983047:FUU983047 FKS983047:FKY983047 FAW983047:FBC983047 ERA983047:ERG983047 EHE983047:EHK983047 DXI983047:DXO983047 DNM983047:DNS983047 DDQ983047:DDW983047 CTU983047:CUA983047 CJY983047:CKE983047 CAC983047:CAI983047 BQG983047:BQM983047 BGK983047:BGQ983047 AWO983047:AWU983047 AMS983047:AMY983047 ACW983047:ADC983047 TA983047:TG983047 JE983047:JK983047 WLU983047:WMA983047 WVQ917511:WVW917511 WLU917511:WMA917511 WBY917511:WCE917511 VSC917511:VSI917511 VIG917511:VIM917511 UYK917511:UYQ917511 UOO917511:UOU917511 UES917511:UEY917511 TUW917511:TVC917511 TLA917511:TLG917511 TBE917511:TBK917511 SRI917511:SRO917511 SHM917511:SHS917511 RXQ917511:RXW917511 RNU917511:ROA917511 RDY917511:REE917511 QUC917511:QUI917511 QKG917511:QKM917511 QAK917511:QAQ917511 PQO917511:PQU917511 PGS917511:PGY917511 OWW917511:OXC917511 ONA917511:ONG917511 ODE917511:ODK917511 NTI917511:NTO917511 NJM917511:NJS917511 MZQ917511:MZW917511 MPU917511:MQA917511 MFY917511:MGE917511 LWC917511:LWI917511 LMG917511:LMM917511 LCK917511:LCQ917511 KSO917511:KSU917511 KIS917511:KIY917511 JYW917511:JZC917511 JPA917511:JPG917511 JFE917511:JFK917511 IVI917511:IVO917511 ILM917511:ILS917511 IBQ917511:IBW917511 HRU917511:HSA917511 HHY917511:HIE917511 GYC917511:GYI917511 GOG917511:GOM917511 GEK917511:GEQ917511 FUO917511:FUU917511 FKS917511:FKY917511 FAW917511:FBC917511 ERA917511:ERG917511 EHE917511:EHK917511 DXI917511:DXO917511 DNM917511:DNS917511 DDQ917511:DDW917511 CTU917511:CUA917511 CJY917511:CKE917511 CAC917511:CAI917511 BQG917511:BQM917511 BGK917511:BGQ917511 AWO917511:AWU917511 AMS917511:AMY917511 ACW917511:ADC917511 TA917511:TG917511 JE917511:JK917511 WBY983047:WCE983047 WVQ851975:WVW851975 WLU851975:WMA851975 WBY851975:WCE851975 VSC851975:VSI851975 VIG851975:VIM851975 UYK851975:UYQ851975 UOO851975:UOU851975 UES851975:UEY851975 TUW851975:TVC851975 TLA851975:TLG851975 TBE851975:TBK851975 SRI851975:SRO851975 SHM851975:SHS851975 RXQ851975:RXW851975 RNU851975:ROA851975 RDY851975:REE851975 QUC851975:QUI851975 QKG851975:QKM851975 QAK851975:QAQ851975 PQO851975:PQU851975 PGS851975:PGY851975 OWW851975:OXC851975 ONA851975:ONG851975 ODE851975:ODK851975 NTI851975:NTO851975 NJM851975:NJS851975 MZQ851975:MZW851975 MPU851975:MQA851975 MFY851975:MGE851975 LWC851975:LWI851975 LMG851975:LMM851975 LCK851975:LCQ851975 KSO851975:KSU851975 KIS851975:KIY851975 JYW851975:JZC851975 JPA851975:JPG851975 JFE851975:JFK851975 IVI851975:IVO851975 ILM851975:ILS851975 IBQ851975:IBW851975 HRU851975:HSA851975 HHY851975:HIE851975 GYC851975:GYI851975 GOG851975:GOM851975 GEK851975:GEQ851975 FUO851975:FUU851975 FKS851975:FKY851975 FAW851975:FBC851975 ERA851975:ERG851975 EHE851975:EHK851975 DXI851975:DXO851975 DNM851975:DNS851975 DDQ851975:DDW851975 CTU851975:CUA851975 CJY851975:CKE851975 CAC851975:CAI851975 BQG851975:BQM851975 BGK851975:BGQ851975 AWO851975:AWU851975 AMS851975:AMY851975 ACW851975:ADC851975 TA851975:TG851975 JE851975:JK851975 VSC983047:VSI983047 WVQ786439:WVW786439 WLU786439:WMA786439 WBY786439:WCE786439 VSC786439:VSI786439 VIG786439:VIM786439 UYK786439:UYQ786439 UOO786439:UOU786439 UES786439:UEY786439 TUW786439:TVC786439 TLA786439:TLG786439 TBE786439:TBK786439 SRI786439:SRO786439 SHM786439:SHS786439 RXQ786439:RXW786439 RNU786439:ROA786439 RDY786439:REE786439 QUC786439:QUI786439 QKG786439:QKM786439 QAK786439:QAQ786439 PQO786439:PQU786439 PGS786439:PGY786439 OWW786439:OXC786439 ONA786439:ONG786439 ODE786439:ODK786439 NTI786439:NTO786439 NJM786439:NJS786439 MZQ786439:MZW786439 MPU786439:MQA786439 MFY786439:MGE786439 LWC786439:LWI786439 LMG786439:LMM786439 LCK786439:LCQ786439 KSO786439:KSU786439 KIS786439:KIY786439 JYW786439:JZC786439 JPA786439:JPG786439 JFE786439:JFK786439 IVI786439:IVO786439 ILM786439:ILS786439 IBQ786439:IBW786439 HRU786439:HSA786439 HHY786439:HIE786439 GYC786439:GYI786439 GOG786439:GOM786439 GEK786439:GEQ786439 FUO786439:FUU786439 FKS786439:FKY786439 FAW786439:FBC786439 ERA786439:ERG786439 EHE786439:EHK786439 DXI786439:DXO786439 DNM786439:DNS786439 DDQ786439:DDW786439 CTU786439:CUA786439 CJY786439:CKE786439 CAC786439:CAI786439 BQG786439:BQM786439 BGK786439:BGQ786439 AWO786439:AWU786439 AMS786439:AMY786439 ACW786439:ADC786439 TA786439:TG786439 JE786439:JK786439 VIG983047:VIM983047 WVQ720903:WVW720903 WLU720903:WMA720903 WBY720903:WCE720903 VSC720903:VSI720903 VIG720903:VIM720903 UYK720903:UYQ720903 UOO720903:UOU720903 UES720903:UEY720903 TUW720903:TVC720903 TLA720903:TLG720903 TBE720903:TBK720903 SRI720903:SRO720903 SHM720903:SHS720903 RXQ720903:RXW720903 RNU720903:ROA720903 RDY720903:REE720903 QUC720903:QUI720903 QKG720903:QKM720903 QAK720903:QAQ720903 PQO720903:PQU720903 PGS720903:PGY720903 OWW720903:OXC720903 ONA720903:ONG720903 ODE720903:ODK720903 NTI720903:NTO720903 NJM720903:NJS720903 MZQ720903:MZW720903 MPU720903:MQA720903 MFY720903:MGE720903 LWC720903:LWI720903 LMG720903:LMM720903 LCK720903:LCQ720903 KSO720903:KSU720903 KIS720903:KIY720903 JYW720903:JZC720903 JPA720903:JPG720903 JFE720903:JFK720903 IVI720903:IVO720903 ILM720903:ILS720903 IBQ720903:IBW720903 HRU720903:HSA720903 HHY720903:HIE720903 GYC720903:GYI720903 GOG720903:GOM720903 GEK720903:GEQ720903 FUO720903:FUU720903 FKS720903:FKY720903 FAW720903:FBC720903 ERA720903:ERG720903 EHE720903:EHK720903 DXI720903:DXO720903 DNM720903:DNS720903 DDQ720903:DDW720903 CTU720903:CUA720903 CJY720903:CKE720903 CAC720903:CAI720903 BQG720903:BQM720903 BGK720903:BGQ720903 AWO720903:AWU720903 AMS720903:AMY720903 ACW720903:ADC720903 TA720903:TG720903 JE720903:JK720903 UYK983047:UYQ983047 WVQ655367:WVW655367 WLU655367:WMA655367 WBY655367:WCE655367 VSC655367:VSI655367 VIG655367:VIM655367 UYK655367:UYQ655367 UOO655367:UOU655367 UES655367:UEY655367 TUW655367:TVC655367 TLA655367:TLG655367 TBE655367:TBK655367 SRI655367:SRO655367 SHM655367:SHS655367 RXQ655367:RXW655367 RNU655367:ROA655367 RDY655367:REE655367 QUC655367:QUI655367 QKG655367:QKM655367 QAK655367:QAQ655367 PQO655367:PQU655367 PGS655367:PGY655367 OWW655367:OXC655367 ONA655367:ONG655367 ODE655367:ODK655367 NTI655367:NTO655367 NJM655367:NJS655367 MZQ655367:MZW655367 MPU655367:MQA655367 MFY655367:MGE655367 LWC655367:LWI655367 LMG655367:LMM655367 LCK655367:LCQ655367 KSO655367:KSU655367 KIS655367:KIY655367 JYW655367:JZC655367 JPA655367:JPG655367 JFE655367:JFK655367 IVI655367:IVO655367 ILM655367:ILS655367 IBQ655367:IBW655367 HRU655367:HSA655367 HHY655367:HIE655367 GYC655367:GYI655367 GOG655367:GOM655367 GEK655367:GEQ655367 FUO655367:FUU655367 FKS655367:FKY655367 FAW655367:FBC655367 ERA655367:ERG655367 EHE655367:EHK655367 DXI655367:DXO655367 DNM655367:DNS655367 DDQ655367:DDW655367 CTU655367:CUA655367 CJY655367:CKE655367 CAC655367:CAI655367 BQG655367:BQM655367 BGK655367:BGQ655367 AWO655367:AWU655367 AMS655367:AMY655367 ACW655367:ADC655367 TA655367:TG655367 JE655367:JK655367 UOO983047:UOU983047 WVQ589831:WVW589831 WLU589831:WMA589831 WBY589831:WCE589831 VSC589831:VSI589831 VIG589831:VIM589831 UYK589831:UYQ589831 UOO589831:UOU589831 UES589831:UEY589831 TUW589831:TVC589831 TLA589831:TLG589831 TBE589831:TBK589831 SRI589831:SRO589831 SHM589831:SHS589831 RXQ589831:RXW589831 RNU589831:ROA589831 RDY589831:REE589831 QUC589831:QUI589831 QKG589831:QKM589831 QAK589831:QAQ589831 PQO589831:PQU589831 PGS589831:PGY589831 OWW589831:OXC589831 ONA589831:ONG589831 ODE589831:ODK589831 NTI589831:NTO589831 NJM589831:NJS589831 MZQ589831:MZW589831 MPU589831:MQA589831 MFY589831:MGE589831 LWC589831:LWI589831 LMG589831:LMM589831 LCK589831:LCQ589831 KSO589831:KSU589831 KIS589831:KIY589831 JYW589831:JZC589831 JPA589831:JPG589831 JFE589831:JFK589831 IVI589831:IVO589831 ILM589831:ILS589831 IBQ589831:IBW589831 HRU589831:HSA589831 HHY589831:HIE589831 GYC589831:GYI589831 GOG589831:GOM589831 GEK589831:GEQ589831 FUO589831:FUU589831 FKS589831:FKY589831 FAW589831:FBC589831 ERA589831:ERG589831 EHE589831:EHK589831 DXI589831:DXO589831 DNM589831:DNS589831 DDQ589831:DDW589831 CTU589831:CUA589831 CJY589831:CKE589831 CAC589831:CAI589831 BQG589831:BQM589831 BGK589831:BGQ589831 AWO589831:AWU589831 AMS589831:AMY589831 ACW589831:ADC589831 TA589831:TG589831 JE589831:JK589831 UES983047:UEY983047 WVQ524295:WVW524295 WLU524295:WMA524295 WBY524295:WCE524295 VSC524295:VSI524295 VIG524295:VIM524295 UYK524295:UYQ524295 UOO524295:UOU524295 UES524295:UEY524295 TUW524295:TVC524295 TLA524295:TLG524295 TBE524295:TBK524295 SRI524295:SRO524295 SHM524295:SHS524295 RXQ524295:RXW524295 RNU524295:ROA524295 RDY524295:REE524295 QUC524295:QUI524295 QKG524295:QKM524295 QAK524295:QAQ524295 PQO524295:PQU524295 PGS524295:PGY524295 OWW524295:OXC524295 ONA524295:ONG524295 ODE524295:ODK524295 NTI524295:NTO524295 NJM524295:NJS524295 MZQ524295:MZW524295 MPU524295:MQA524295 MFY524295:MGE524295 LWC524295:LWI524295 LMG524295:LMM524295 LCK524295:LCQ524295 KSO524295:KSU524295 KIS524295:KIY524295 JYW524295:JZC524295 JPA524295:JPG524295 JFE524295:JFK524295 IVI524295:IVO524295 ILM524295:ILS524295 IBQ524295:IBW524295 HRU524295:HSA524295 HHY524295:HIE524295 GYC524295:GYI524295 GOG524295:GOM524295 GEK524295:GEQ524295 FUO524295:FUU524295 FKS524295:FKY524295 FAW524295:FBC524295 ERA524295:ERG524295 EHE524295:EHK524295 DXI524295:DXO524295 DNM524295:DNS524295 DDQ524295:DDW524295 CTU524295:CUA524295 CJY524295:CKE524295 CAC524295:CAI524295 BQG524295:BQM524295 BGK524295:BGQ524295 AWO524295:AWU524295 AMS524295:AMY524295 ACW524295:ADC524295 TA524295:TG524295 JE524295:JK524295 TUW983047:TVC983047 WVQ458759:WVW458759 WLU458759:WMA458759 WBY458759:WCE458759 VSC458759:VSI458759 VIG458759:VIM458759 UYK458759:UYQ458759 UOO458759:UOU458759 UES458759:UEY458759 TUW458759:TVC458759 TLA458759:TLG458759 TBE458759:TBK458759 SRI458759:SRO458759 SHM458759:SHS458759 RXQ458759:RXW458759 RNU458759:ROA458759 RDY458759:REE458759 QUC458759:QUI458759 QKG458759:QKM458759 QAK458759:QAQ458759 PQO458759:PQU458759 PGS458759:PGY458759 OWW458759:OXC458759 ONA458759:ONG458759 ODE458759:ODK458759 NTI458759:NTO458759 NJM458759:NJS458759 MZQ458759:MZW458759 MPU458759:MQA458759 MFY458759:MGE458759 LWC458759:LWI458759 LMG458759:LMM458759 LCK458759:LCQ458759 KSO458759:KSU458759 KIS458759:KIY458759 JYW458759:JZC458759 JPA458759:JPG458759 JFE458759:JFK458759 IVI458759:IVO458759 ILM458759:ILS458759 IBQ458759:IBW458759 HRU458759:HSA458759 HHY458759:HIE458759 GYC458759:GYI458759 GOG458759:GOM458759 GEK458759:GEQ458759 FUO458759:FUU458759 FKS458759:FKY458759 FAW458759:FBC458759 ERA458759:ERG458759 EHE458759:EHK458759 DXI458759:DXO458759 DNM458759:DNS458759 DDQ458759:DDW458759 CTU458759:CUA458759 CJY458759:CKE458759 CAC458759:CAI458759 BQG458759:BQM458759 BGK458759:BGQ458759 AWO458759:AWU458759 AMS458759:AMY458759 ACW458759:ADC458759 TA458759:TG458759 JE458759:JK458759 TLA983047:TLG983047 WVQ393223:WVW393223 WLU393223:WMA393223 WBY393223:WCE393223 VSC393223:VSI393223 VIG393223:VIM393223 UYK393223:UYQ393223 UOO393223:UOU393223 UES393223:UEY393223 TUW393223:TVC393223 TLA393223:TLG393223 TBE393223:TBK393223 SRI393223:SRO393223 SHM393223:SHS393223 RXQ393223:RXW393223 RNU393223:ROA393223 RDY393223:REE393223 QUC393223:QUI393223 QKG393223:QKM393223 QAK393223:QAQ393223 PQO393223:PQU393223 PGS393223:PGY393223 OWW393223:OXC393223 ONA393223:ONG393223 ODE393223:ODK393223 NTI393223:NTO393223 NJM393223:NJS393223 MZQ393223:MZW393223 MPU393223:MQA393223 MFY393223:MGE393223 LWC393223:LWI393223 LMG393223:LMM393223 LCK393223:LCQ393223 KSO393223:KSU393223 KIS393223:KIY393223 JYW393223:JZC393223 JPA393223:JPG393223 JFE393223:JFK393223 IVI393223:IVO393223 ILM393223:ILS393223 IBQ393223:IBW393223 HRU393223:HSA393223 HHY393223:HIE393223 GYC393223:GYI393223 GOG393223:GOM393223 GEK393223:GEQ393223 FUO393223:FUU393223 FKS393223:FKY393223 FAW393223:FBC393223 ERA393223:ERG393223 EHE393223:EHK393223 DXI393223:DXO393223 DNM393223:DNS393223 DDQ393223:DDW393223 CTU393223:CUA393223 CJY393223:CKE393223 CAC393223:CAI393223 BQG393223:BQM393223 BGK393223:BGQ393223 AWO393223:AWU393223 AMS393223:AMY393223 ACW393223:ADC393223 TA393223:TG393223 JE393223:JK393223 TBE983047:TBK983047 WVQ327687:WVW327687 WLU327687:WMA327687 WBY327687:WCE327687 VSC327687:VSI327687 VIG327687:VIM327687 UYK327687:UYQ327687 UOO327687:UOU327687 UES327687:UEY327687 TUW327687:TVC327687 TLA327687:TLG327687 TBE327687:TBK327687 SRI327687:SRO327687 SHM327687:SHS327687 RXQ327687:RXW327687 RNU327687:ROA327687 RDY327687:REE327687 QUC327687:QUI327687 QKG327687:QKM327687 QAK327687:QAQ327687 PQO327687:PQU327687 PGS327687:PGY327687 OWW327687:OXC327687 ONA327687:ONG327687 ODE327687:ODK327687 NTI327687:NTO327687 NJM327687:NJS327687 MZQ327687:MZW327687 MPU327687:MQA327687 MFY327687:MGE327687 LWC327687:LWI327687 LMG327687:LMM327687 LCK327687:LCQ327687 KSO327687:KSU327687 KIS327687:KIY327687 JYW327687:JZC327687 JPA327687:JPG327687 JFE327687:JFK327687 IVI327687:IVO327687 ILM327687:ILS327687 IBQ327687:IBW327687 HRU327687:HSA327687 HHY327687:HIE327687 GYC327687:GYI327687 GOG327687:GOM327687 GEK327687:GEQ327687 FUO327687:FUU327687 FKS327687:FKY327687 FAW327687:FBC327687 ERA327687:ERG327687 EHE327687:EHK327687 DXI327687:DXO327687 DNM327687:DNS327687 DDQ327687:DDW327687 CTU327687:CUA327687 CJY327687:CKE327687 CAC327687:CAI327687 BQG327687:BQM327687 BGK327687:BGQ327687 AWO327687:AWU327687 AMS327687:AMY327687 ACW327687:ADC327687 TA327687:TG327687 JE327687:JK327687 SRI983047:SRO983047 WVQ262151:WVW262151 WLU262151:WMA262151 WBY262151:WCE262151 VSC262151:VSI262151 VIG262151:VIM262151 UYK262151:UYQ262151 UOO262151:UOU262151 UES262151:UEY262151 TUW262151:TVC262151 TLA262151:TLG262151 TBE262151:TBK262151 SRI262151:SRO262151 SHM262151:SHS262151 RXQ262151:RXW262151 RNU262151:ROA262151 RDY262151:REE262151 QUC262151:QUI262151 QKG262151:QKM262151 QAK262151:QAQ262151 PQO262151:PQU262151 PGS262151:PGY262151 OWW262151:OXC262151 ONA262151:ONG262151 ODE262151:ODK262151 NTI262151:NTO262151 NJM262151:NJS262151 MZQ262151:MZW262151 MPU262151:MQA262151 MFY262151:MGE262151 LWC262151:LWI262151 LMG262151:LMM262151 LCK262151:LCQ262151 KSO262151:KSU262151 KIS262151:KIY262151 JYW262151:JZC262151 JPA262151:JPG262151 JFE262151:JFK262151 IVI262151:IVO262151 ILM262151:ILS262151 IBQ262151:IBW262151 HRU262151:HSA262151 HHY262151:HIE262151 GYC262151:GYI262151 GOG262151:GOM262151 GEK262151:GEQ262151 FUO262151:FUU262151 FKS262151:FKY262151 FAW262151:FBC262151 ERA262151:ERG262151 EHE262151:EHK262151 DXI262151:DXO262151 DNM262151:DNS262151 DDQ262151:DDW262151 CTU262151:CUA262151 CJY262151:CKE262151 CAC262151:CAI262151 BQG262151:BQM262151 BGK262151:BGQ262151 AWO262151:AWU262151 AMS262151:AMY262151 ACW262151:ADC262151 TA262151:TG262151 JE262151:JK262151 SHM983047:SHS983047 WVQ196615:WVW196615 WLU196615:WMA196615 WBY196615:WCE196615 VSC196615:VSI196615 VIG196615:VIM196615 UYK196615:UYQ196615 UOO196615:UOU196615 UES196615:UEY196615 TUW196615:TVC196615 TLA196615:TLG196615 TBE196615:TBK196615 SRI196615:SRO196615 SHM196615:SHS196615 RXQ196615:RXW196615 RNU196615:ROA196615 RDY196615:REE196615 QUC196615:QUI196615 QKG196615:QKM196615 QAK196615:QAQ196615 PQO196615:PQU196615 PGS196615:PGY196615 OWW196615:OXC196615 ONA196615:ONG196615 ODE196615:ODK196615 NTI196615:NTO196615 NJM196615:NJS196615 MZQ196615:MZW196615 MPU196615:MQA196615 MFY196615:MGE196615 LWC196615:LWI196615 LMG196615:LMM196615 LCK196615:LCQ196615 KSO196615:KSU196615 KIS196615:KIY196615 JYW196615:JZC196615 JPA196615:JPG196615 JFE196615:JFK196615 IVI196615:IVO196615 ILM196615:ILS196615 IBQ196615:IBW196615 HRU196615:HSA196615 HHY196615:HIE196615 GYC196615:GYI196615 GOG196615:GOM196615 GEK196615:GEQ196615 FUO196615:FUU196615 FKS196615:FKY196615 FAW196615:FBC196615 ERA196615:ERG196615 EHE196615:EHK196615 DXI196615:DXO196615 DNM196615:DNS196615 DDQ196615:DDW196615 CTU196615:CUA196615 CJY196615:CKE196615 CAC196615:CAI196615 BQG196615:BQM196615 BGK196615:BGQ196615 AWO196615:AWU196615 AMS196615:AMY196615 ACW196615:ADC196615 TA196615:TG196615 JE196615:JK196615 RXQ983047:RXW983047 WVQ131079:WVW131079 WLU131079:WMA131079 WBY131079:WCE131079 VSC131079:VSI131079 VIG131079:VIM131079 UYK131079:UYQ131079 UOO131079:UOU131079 UES131079:UEY131079 TUW131079:TVC131079 TLA131079:TLG131079 TBE131079:TBK131079 SRI131079:SRO131079 SHM131079:SHS131079 RXQ131079:RXW131079 RNU131079:ROA131079 RDY131079:REE131079 QUC131079:QUI131079 QKG131079:QKM131079 QAK131079:QAQ131079 PQO131079:PQU131079 PGS131079:PGY131079 OWW131079:OXC131079 ONA131079:ONG131079 ODE131079:ODK131079 NTI131079:NTO131079 NJM131079:NJS131079 MZQ131079:MZW131079 MPU131079:MQA131079 MFY131079:MGE131079 LWC131079:LWI131079 LMG131079:LMM131079 LCK131079:LCQ131079 KSO131079:KSU131079 KIS131079:KIY131079 JYW131079:JZC131079 JPA131079:JPG131079 JFE131079:JFK131079 IVI131079:IVO131079 ILM131079:ILS131079 IBQ131079:IBW131079 HRU131079:HSA131079 HHY131079:HIE131079 GYC131079:GYI131079 GOG131079:GOM131079 GEK131079:GEQ131079 FUO131079:FUU131079 FKS131079:FKY131079 FAW131079:FBC131079 ERA131079:ERG131079 EHE131079:EHK131079 DXI131079:DXO131079 DNM131079:DNS131079 DDQ131079:DDW131079 CTU131079:CUA131079 CJY131079:CKE131079 CAC131079:CAI131079 BQG131079:BQM131079 BGK131079:BGQ131079 AWO131079:AWU131079 AMS131079:AMY131079 ACW131079:ADC131079 TA131079:TG131079 JE131079:JK131079 RNU983047:ROA983047 WVQ65543:WVW65543 WLU65543:WMA65543 WBY65543:WCE65543 VSC65543:VSI65543 VIG65543:VIM65543 UYK65543:UYQ65543 UOO65543:UOU65543 UES65543:UEY65543 TUW65543:TVC65543 TLA65543:TLG65543 TBE65543:TBK65543 SRI65543:SRO65543 SHM65543:SHS65543 RXQ65543:RXW65543 RNU65543:ROA65543 RDY65543:REE65543 QUC65543:QUI65543 QKG65543:QKM65543 QAK65543:QAQ65543 PQO65543:PQU65543 PGS65543:PGY65543 OWW65543:OXC65543 ONA65543:ONG65543 ODE65543:ODK65543 NTI65543:NTO65543 NJM65543:NJS65543 MZQ65543:MZW65543 MPU65543:MQA65543 MFY65543:MGE65543 LWC65543:LWI65543 LMG65543:LMM65543 LCK65543:LCQ65543 KSO65543:KSU65543 KIS65543:KIY65543 JYW65543:JZC65543 JPA65543:JPG65543 JFE65543:JFK65543 IVI65543:IVO65543 ILM65543:ILS65543 IBQ65543:IBW65543 HRU65543:HSA65543 HHY65543:HIE65543 GYC65543:GYI65543 GOG65543:GOM65543 GEK65543:GEQ65543 FUO65543:FUU65543 FKS65543:FKY65543 FAW65543:FBC65543 ERA65543:ERG65543 EHE65543:EHK65543 DXI65543:DXO65543 DNM65543:DNS65543 DDQ65543:DDW65543 CTU65543:CUA65543 CJY65543:CKE65543 CAC65543:CAI65543 BQG65543:BQM65543 BGK65543:BGQ65543 AWO65543:AWU65543 AMS65543:AMY65543 ACW65543:ADC65543 TA65543:TG65543 JE65543:JK65543 RDY983047:REE983047 WVQ4:WVW7 WLU4:WMA7 WBY4:WCE7 VSC4:VSI7 VIG4:VIM7 UYK4:UYQ7 UOO4:UOU7 UES4:UEY7 TUW4:TVC7 TLA4:TLG7 TBE4:TBK7 SRI4:SRO7 SHM4:SHS7 RXQ4:RXW7 RNU4:ROA7 RDY4:REE7 QUC4:QUI7 QKG4:QKM7 QAK4:QAQ7 PQO4:PQU7 PGS4:PGY7 OWW4:OXC7 ONA4:ONG7 ODE4:ODK7 NTI4:NTO7 NJM4:NJS7 MZQ4:MZW7 MPU4:MQA7 MFY4:MGE7 LWC4:LWI7 LMG4:LMM7 LCK4:LCQ7 KSO4:KSU7 KIS4:KIY7 JYW4:JZC7 JPA4:JPG7 JFE4:JFK7 IVI4:IVO7 ILM4:ILS7 IBQ4:IBW7 HRU4:HSA7 HHY4:HIE7 GYC4:GYI7 GOG4:GOM7 GEK4:GEQ7 FUO4:FUU7 FKS4:FKY7 FAW4:FBC7 ERA4:ERG7 EHE4:EHK7 DXI4:DXO7 DNM4:DNS7 DDQ4:DDW7 CTU4:CUA7 CJY4:CKE7 CAC4:CAI7 BQG4:BQM7 BGK4:BGQ7 AWO4:AWU7 AMS4:AMY7 ACW4:ADC7 TA4:TG7 JE4:JK7" xr:uid="{00000000-0002-0000-0600-000000000000}">
      <formula1>#REF!</formula1>
    </dataValidation>
    <dataValidation type="list" allowBlank="1" showInputMessage="1" showErrorMessage="1" sqref="E917510:AC917510 E851974:AC851974 E786438:AC786438 E720902:AC720902 E655366:AC655366 E589830:AC589830 E524294:AC524294 E458758:AC458758 E393222:AC393222 E327686:AC327686 E262150:AC262150 E196614:AC196614 E131078:AC131078 E65542:AC65542 E983046:AC983046" xr:uid="{00000000-0002-0000-0600-000001000000}">
      <formula1>$AD$10:$AD$45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8" id="{5918ECF8-CFA4-483A-AF65-055A56B66207}">
            <xm:f>IF(AND($C9&lt;&gt;'/J:/Försöken/2.Kristianstad/Fältkort gjorda av BL/Skördeår 2017/[FK-1241-1 LA-14-2017.xlsx]PM'!#REF!,ISTEXT(#REF!)),1,0)</xm:f>
            <x14:dxf>
              <font>
                <color theme="0"/>
              </font>
            </x14:dxf>
          </x14:cfRule>
          <xm:sqref>C79:D128 D9:D76</xm:sqref>
        </x14:conditionalFormatting>
        <x14:conditionalFormatting xmlns:xm="http://schemas.microsoft.com/office/excel/2006/main">
          <x14:cfRule type="expression" priority="3" id="{C067F623-D3EB-4B61-9A31-604400A6F6FB}">
            <xm:f>IF(AND($C9&lt;&gt;'/J:/Försöken/2.Kristianstad/Fältkort gjorda av BL/Skördeår 2017/[FK-1241-1 LA-14-2017.xlsx]PM'!#REF!,ISTEXT(#REF!)),1,0)</xm:f>
            <x14:dxf>
              <font>
                <color theme="0"/>
              </font>
            </x14:dxf>
          </x14:cfRule>
          <xm:sqref>C9:C76</xm:sqref>
        </x14:conditionalFormatting>
        <x14:conditionalFormatting xmlns:xm="http://schemas.microsoft.com/office/excel/2006/main">
          <x14:cfRule type="expression" priority="2" id="{3F4180A4-EF7F-4A30-B0EA-A8BB97DDDCF4}">
            <xm:f>IF(AND($C77&lt;&gt;'/J:/Försöken/2.Kristianstad/Fältkort gjorda av BL/Skördeår 2017/[FK-1241-1 LA-14-2017.xlsx]PM'!#REF!,ISTEXT(#REF!)),1,0)</xm:f>
            <x14:dxf>
              <font>
                <color theme="0"/>
              </font>
            </x14:dxf>
          </x14:cfRule>
          <xm:sqref>D77:D78</xm:sqref>
        </x14:conditionalFormatting>
        <x14:conditionalFormatting xmlns:xm="http://schemas.microsoft.com/office/excel/2006/main">
          <x14:cfRule type="expression" priority="1" id="{1DF43D33-0143-4D29-BD93-F40F607B7783}">
            <xm:f>IF(AND($C77&lt;&gt;'/J:/Försöken/2.Kristianstad/Fältkort gjorda av BL/Skördeår 2017/[FK-1241-1 LA-14-2017.xlsx]PM'!#REF!,ISTEXT(#REF!)),1,0)</xm:f>
            <x14:dxf>
              <font>
                <color theme="0"/>
              </font>
            </x14:dxf>
          </x14:cfRule>
          <xm:sqref>C77:C78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59"/>
  <sheetViews>
    <sheetView workbookViewId="0">
      <selection activeCell="A10" sqref="A10:C47"/>
    </sheetView>
  </sheetViews>
  <sheetFormatPr defaultColWidth="8.75" defaultRowHeight="15"/>
  <cols>
    <col min="1" max="1" width="3.75" style="171" customWidth="1"/>
    <col min="2" max="2" width="6.5" style="171" customWidth="1"/>
    <col min="3" max="3" width="3" style="171" customWidth="1"/>
    <col min="4" max="18" width="9" style="171" customWidth="1"/>
    <col min="19" max="19" width="25.125" style="171" customWidth="1"/>
    <col min="20" max="256" width="8.75" style="171" customWidth="1"/>
    <col min="257" max="16384" width="8.75" style="172"/>
  </cols>
  <sheetData>
    <row r="1" spans="1:21" ht="10.5" customHeight="1">
      <c r="A1" s="569" t="s">
        <v>294</v>
      </c>
      <c r="B1" s="570"/>
      <c r="C1" s="570"/>
      <c r="D1" s="571"/>
      <c r="E1" s="162" t="s">
        <v>3</v>
      </c>
      <c r="F1" s="163"/>
      <c r="G1" s="164" t="s">
        <v>0</v>
      </c>
      <c r="H1" s="162" t="s">
        <v>295</v>
      </c>
      <c r="I1" s="163"/>
      <c r="J1" s="165" t="s">
        <v>309</v>
      </c>
      <c r="K1" s="164" t="s">
        <v>296</v>
      </c>
      <c r="L1" s="164" t="s">
        <v>297</v>
      </c>
      <c r="M1" s="166"/>
      <c r="N1" s="167"/>
      <c r="O1" s="167"/>
      <c r="P1" s="167"/>
      <c r="Q1" s="167"/>
      <c r="R1" s="167"/>
      <c r="S1" s="168">
        <f>COUNTA(A10:A259)</f>
        <v>20</v>
      </c>
      <c r="T1" s="169"/>
      <c r="U1" s="170"/>
    </row>
    <row r="2" spans="1:21" ht="18" customHeight="1">
      <c r="A2" s="572"/>
      <c r="B2" s="573"/>
      <c r="C2" s="573"/>
      <c r="D2" s="574"/>
      <c r="E2" s="575" t="s">
        <v>279</v>
      </c>
      <c r="F2" s="576"/>
      <c r="G2" s="173">
        <v>2019</v>
      </c>
      <c r="H2" s="575" t="s">
        <v>311</v>
      </c>
      <c r="I2" s="576"/>
      <c r="J2" s="173" t="s">
        <v>298</v>
      </c>
      <c r="K2" s="174" t="s">
        <v>312</v>
      </c>
      <c r="L2" s="175">
        <v>2018</v>
      </c>
      <c r="M2" s="176"/>
      <c r="N2" s="177"/>
      <c r="O2" s="177"/>
      <c r="P2" s="177"/>
      <c r="Q2" s="177"/>
      <c r="R2" s="177"/>
      <c r="S2" s="178">
        <v>1</v>
      </c>
      <c r="T2" s="179"/>
      <c r="U2" s="180"/>
    </row>
    <row r="3" spans="1:21" ht="45" customHeight="1">
      <c r="A3" s="181"/>
      <c r="B3" s="182"/>
      <c r="C3" s="183"/>
      <c r="D3" s="184" t="s">
        <v>396</v>
      </c>
      <c r="E3" s="184" t="s">
        <v>396</v>
      </c>
      <c r="F3" s="184" t="s">
        <v>396</v>
      </c>
      <c r="G3" s="184"/>
      <c r="H3" s="185"/>
      <c r="I3" s="185"/>
      <c r="J3" s="184"/>
      <c r="K3" s="185"/>
      <c r="L3" s="185"/>
      <c r="M3" s="185"/>
      <c r="N3" s="185"/>
      <c r="O3" s="185"/>
      <c r="P3" s="185"/>
      <c r="Q3" s="185"/>
      <c r="R3" s="185"/>
      <c r="S3" s="186">
        <v>1</v>
      </c>
      <c r="T3" s="179"/>
      <c r="U3" s="180"/>
    </row>
    <row r="4" spans="1:21" ht="12" customHeight="1">
      <c r="A4" s="187"/>
      <c r="B4" s="188"/>
      <c r="C4" s="188"/>
      <c r="D4" s="189"/>
      <c r="E4" s="190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2"/>
      <c r="T4" s="179"/>
      <c r="U4" s="180"/>
    </row>
    <row r="5" spans="1:21" ht="14.25" customHeight="1">
      <c r="A5" s="193"/>
      <c r="B5" s="194"/>
      <c r="C5" s="195" t="s">
        <v>299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2"/>
      <c r="T5" s="179"/>
      <c r="U5" s="180"/>
    </row>
    <row r="6" spans="1:21" ht="14.1" customHeight="1">
      <c r="A6" s="197"/>
      <c r="B6" s="198"/>
      <c r="C6" s="199" t="s">
        <v>300</v>
      </c>
      <c r="D6" s="200"/>
      <c r="E6" s="200"/>
      <c r="F6" s="201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192"/>
      <c r="T6" s="179"/>
      <c r="U6" s="180"/>
    </row>
    <row r="7" spans="1:21" ht="14.1" customHeight="1">
      <c r="A7" s="197"/>
      <c r="B7" s="198"/>
      <c r="C7" s="199" t="s">
        <v>301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192"/>
      <c r="T7" s="179"/>
      <c r="U7" s="180"/>
    </row>
    <row r="8" spans="1:21" ht="12" customHeight="1">
      <c r="A8" s="577" t="s">
        <v>302</v>
      </c>
      <c r="B8" s="579" t="s">
        <v>303</v>
      </c>
      <c r="C8" s="581" t="s">
        <v>304</v>
      </c>
      <c r="D8" s="202" t="s">
        <v>305</v>
      </c>
      <c r="E8" s="202" t="s">
        <v>305</v>
      </c>
      <c r="F8" s="202" t="s">
        <v>305</v>
      </c>
      <c r="G8" s="202" t="s">
        <v>305</v>
      </c>
      <c r="H8" s="202" t="s">
        <v>305</v>
      </c>
      <c r="I8" s="202" t="s">
        <v>305</v>
      </c>
      <c r="J8" s="202" t="s">
        <v>305</v>
      </c>
      <c r="K8" s="202" t="s">
        <v>305</v>
      </c>
      <c r="L8" s="202" t="s">
        <v>305</v>
      </c>
      <c r="M8" s="202" t="s">
        <v>305</v>
      </c>
      <c r="N8" s="202" t="s">
        <v>305</v>
      </c>
      <c r="O8" s="202" t="s">
        <v>305</v>
      </c>
      <c r="P8" s="202" t="s">
        <v>305</v>
      </c>
      <c r="Q8" s="202" t="s">
        <v>305</v>
      </c>
      <c r="R8" s="202" t="s">
        <v>305</v>
      </c>
      <c r="S8" s="192"/>
      <c r="T8" s="179"/>
      <c r="U8" s="180"/>
    </row>
    <row r="9" spans="1:21" ht="15" customHeight="1">
      <c r="A9" s="578"/>
      <c r="B9" s="580"/>
      <c r="C9" s="582"/>
      <c r="D9" s="203"/>
      <c r="E9" s="203"/>
      <c r="F9" s="203"/>
      <c r="G9" s="204"/>
      <c r="H9" s="204"/>
      <c r="I9" s="204"/>
      <c r="J9" s="204"/>
      <c r="K9" s="205"/>
      <c r="L9" s="205"/>
      <c r="M9" s="205"/>
      <c r="N9" s="205"/>
      <c r="O9" s="205"/>
      <c r="P9" s="205"/>
      <c r="Q9" s="205"/>
      <c r="R9" s="205"/>
      <c r="S9" s="192"/>
      <c r="T9" s="179"/>
      <c r="U9" s="180"/>
    </row>
    <row r="10" spans="1:21" ht="14.25" customHeight="1">
      <c r="A10" s="206">
        <v>1</v>
      </c>
      <c r="B10" s="213">
        <v>1</v>
      </c>
      <c r="C10" s="207" t="s">
        <v>306</v>
      </c>
      <c r="D10" s="208"/>
      <c r="E10" s="208"/>
      <c r="F10" s="209"/>
      <c r="G10" s="208"/>
      <c r="H10" s="208"/>
      <c r="I10" s="208"/>
      <c r="J10" s="210"/>
      <c r="K10" s="208"/>
      <c r="L10" s="208"/>
      <c r="M10" s="211"/>
      <c r="N10" s="211"/>
      <c r="O10" s="211"/>
      <c r="P10" s="211"/>
      <c r="Q10" s="211"/>
      <c r="R10" s="211"/>
      <c r="S10" s="192"/>
      <c r="T10" s="179"/>
      <c r="U10" s="180"/>
    </row>
    <row r="11" spans="1:21" ht="14.25" customHeight="1">
      <c r="A11" s="206">
        <v>2</v>
      </c>
      <c r="B11" s="213">
        <v>3</v>
      </c>
      <c r="C11" s="213"/>
      <c r="D11" s="208"/>
      <c r="E11" s="213"/>
      <c r="F11" s="214"/>
      <c r="G11" s="213"/>
      <c r="H11" s="213"/>
      <c r="I11" s="213"/>
      <c r="J11" s="215"/>
      <c r="K11" s="213"/>
      <c r="L11" s="213"/>
      <c r="M11" s="211"/>
      <c r="N11" s="211"/>
      <c r="O11" s="211"/>
      <c r="P11" s="211"/>
      <c r="Q11" s="211"/>
      <c r="R11" s="211"/>
      <c r="S11" s="192"/>
      <c r="T11" s="179"/>
      <c r="U11" s="180"/>
    </row>
    <row r="12" spans="1:21" ht="14.25" customHeight="1">
      <c r="A12" s="206">
        <v>3</v>
      </c>
      <c r="B12" s="213">
        <v>2</v>
      </c>
      <c r="C12" s="213"/>
      <c r="D12" s="208"/>
      <c r="E12" s="213"/>
      <c r="F12" s="214"/>
      <c r="G12" s="213"/>
      <c r="H12" s="213"/>
      <c r="I12" s="213"/>
      <c r="J12" s="215"/>
      <c r="K12" s="213"/>
      <c r="L12" s="213"/>
      <c r="M12" s="211"/>
      <c r="N12" s="211"/>
      <c r="O12" s="211"/>
      <c r="P12" s="211"/>
      <c r="Q12" s="211"/>
      <c r="R12" s="211"/>
      <c r="S12" s="192"/>
      <c r="T12" s="179"/>
      <c r="U12" s="180"/>
    </row>
    <row r="13" spans="1:21" ht="14.25" customHeight="1">
      <c r="A13" s="206">
        <v>4</v>
      </c>
      <c r="B13" s="213">
        <v>4</v>
      </c>
      <c r="C13" s="212"/>
      <c r="D13" s="208"/>
      <c r="E13" s="213"/>
      <c r="F13" s="214"/>
      <c r="G13" s="213"/>
      <c r="H13" s="213"/>
      <c r="I13" s="213"/>
      <c r="J13" s="215"/>
      <c r="K13" s="213"/>
      <c r="L13" s="213"/>
      <c r="M13" s="211"/>
      <c r="N13" s="211"/>
      <c r="O13" s="211"/>
      <c r="P13" s="211"/>
      <c r="Q13" s="211"/>
      <c r="R13" s="211"/>
      <c r="S13" s="192"/>
      <c r="T13" s="179"/>
      <c r="U13" s="180"/>
    </row>
    <row r="14" spans="1:21" ht="14.25" customHeight="1">
      <c r="A14" s="206">
        <v>5</v>
      </c>
      <c r="B14" s="213">
        <v>5</v>
      </c>
      <c r="C14" s="213"/>
      <c r="D14" s="208"/>
      <c r="E14" s="213"/>
      <c r="F14" s="214"/>
      <c r="G14" s="216"/>
      <c r="H14" s="213"/>
      <c r="I14" s="213"/>
      <c r="J14" s="215"/>
      <c r="K14" s="213"/>
      <c r="L14" s="213"/>
      <c r="M14" s="211"/>
      <c r="N14" s="211"/>
      <c r="O14" s="211"/>
      <c r="P14" s="211"/>
      <c r="Q14" s="211"/>
      <c r="R14" s="211"/>
      <c r="S14" s="192"/>
      <c r="T14" s="179"/>
      <c r="U14" s="180"/>
    </row>
    <row r="15" spans="1:21" ht="14.25" customHeight="1">
      <c r="A15" s="206">
        <v>6</v>
      </c>
      <c r="B15" s="213">
        <v>4</v>
      </c>
      <c r="C15" s="213" t="s">
        <v>313</v>
      </c>
      <c r="D15" s="208"/>
      <c r="E15" s="213"/>
      <c r="F15" s="214"/>
      <c r="G15" s="213"/>
      <c r="H15" s="213"/>
      <c r="I15" s="213"/>
      <c r="J15" s="215"/>
      <c r="K15" s="213"/>
      <c r="L15" s="213"/>
      <c r="M15" s="211"/>
      <c r="N15" s="211"/>
      <c r="O15" s="211"/>
      <c r="P15" s="211"/>
      <c r="Q15" s="211"/>
      <c r="R15" s="211"/>
      <c r="S15" s="192"/>
      <c r="T15" s="179"/>
      <c r="U15" s="180"/>
    </row>
    <row r="16" spans="1:21" ht="14.25" customHeight="1">
      <c r="A16" s="206">
        <v>7</v>
      </c>
      <c r="B16" s="213">
        <v>3</v>
      </c>
      <c r="C16" s="212"/>
      <c r="D16" s="208"/>
      <c r="E16" s="213"/>
      <c r="F16" s="214"/>
      <c r="G16" s="213"/>
      <c r="H16" s="213"/>
      <c r="I16" s="213"/>
      <c r="J16" s="215"/>
      <c r="K16" s="213"/>
      <c r="L16" s="213"/>
      <c r="M16" s="211"/>
      <c r="N16" s="211"/>
      <c r="O16" s="211"/>
      <c r="P16" s="211"/>
      <c r="Q16" s="211"/>
      <c r="R16" s="211"/>
      <c r="S16" s="192"/>
      <c r="T16" s="179"/>
      <c r="U16" s="180"/>
    </row>
    <row r="17" spans="1:21" ht="14.25" customHeight="1">
      <c r="A17" s="206">
        <v>8</v>
      </c>
      <c r="B17" s="213">
        <v>5</v>
      </c>
      <c r="C17" s="213"/>
      <c r="D17" s="208"/>
      <c r="E17" s="213"/>
      <c r="F17" s="214"/>
      <c r="G17" s="213"/>
      <c r="H17" s="213"/>
      <c r="I17" s="213"/>
      <c r="J17" s="215"/>
      <c r="K17" s="213"/>
      <c r="L17" s="213"/>
      <c r="M17" s="211"/>
      <c r="N17" s="211"/>
      <c r="O17" s="211"/>
      <c r="P17" s="211"/>
      <c r="Q17" s="211"/>
      <c r="R17" s="211"/>
      <c r="S17" s="192"/>
      <c r="T17" s="179"/>
      <c r="U17" s="180"/>
    </row>
    <row r="18" spans="1:21" ht="14.25" customHeight="1">
      <c r="A18" s="206">
        <v>9</v>
      </c>
      <c r="B18" s="213">
        <v>1</v>
      </c>
      <c r="C18" s="213"/>
      <c r="D18" s="208"/>
      <c r="E18" s="213"/>
      <c r="F18" s="214"/>
      <c r="G18" s="213"/>
      <c r="H18" s="213"/>
      <c r="I18" s="213"/>
      <c r="J18" s="215"/>
      <c r="K18" s="213"/>
      <c r="L18" s="213"/>
      <c r="M18" s="211"/>
      <c r="N18" s="211"/>
      <c r="O18" s="211"/>
      <c r="P18" s="211"/>
      <c r="Q18" s="211"/>
      <c r="R18" s="211"/>
      <c r="S18" s="192"/>
      <c r="T18" s="179"/>
      <c r="U18" s="180"/>
    </row>
    <row r="19" spans="1:21" ht="14.25" customHeight="1">
      <c r="A19" s="206">
        <v>10</v>
      </c>
      <c r="B19" s="213">
        <v>2</v>
      </c>
      <c r="C19" s="212"/>
      <c r="D19" s="208"/>
      <c r="E19" s="213"/>
      <c r="F19" s="214"/>
      <c r="G19" s="213"/>
      <c r="H19" s="213"/>
      <c r="I19" s="213"/>
      <c r="J19" s="215"/>
      <c r="K19" s="213"/>
      <c r="L19" s="213"/>
      <c r="M19" s="211"/>
      <c r="N19" s="211"/>
      <c r="O19" s="211"/>
      <c r="P19" s="211"/>
      <c r="Q19" s="211"/>
      <c r="R19" s="211"/>
      <c r="S19" s="192"/>
      <c r="T19" s="179"/>
      <c r="U19" s="180"/>
    </row>
    <row r="20" spans="1:21" ht="14.25" customHeight="1">
      <c r="A20" s="206">
        <v>11</v>
      </c>
      <c r="B20" s="213">
        <v>1</v>
      </c>
      <c r="C20" s="213" t="s">
        <v>307</v>
      </c>
      <c r="D20" s="208"/>
      <c r="E20" s="213"/>
      <c r="F20" s="214"/>
      <c r="G20" s="213"/>
      <c r="H20" s="213"/>
      <c r="I20" s="213"/>
      <c r="J20" s="215"/>
      <c r="K20" s="213"/>
      <c r="L20" s="213"/>
      <c r="M20" s="211"/>
      <c r="N20" s="211"/>
      <c r="O20" s="211"/>
      <c r="P20" s="211"/>
      <c r="Q20" s="211"/>
      <c r="R20" s="211"/>
      <c r="S20" s="192"/>
      <c r="T20" s="179"/>
      <c r="U20" s="180"/>
    </row>
    <row r="21" spans="1:21" ht="14.25" customHeight="1">
      <c r="A21" s="206">
        <v>12</v>
      </c>
      <c r="B21" s="213">
        <v>5</v>
      </c>
      <c r="C21" s="213"/>
      <c r="D21" s="208"/>
      <c r="E21" s="213"/>
      <c r="F21" s="214"/>
      <c r="G21" s="213"/>
      <c r="H21" s="213"/>
      <c r="I21" s="213"/>
      <c r="J21" s="215"/>
      <c r="K21" s="213"/>
      <c r="L21" s="213"/>
      <c r="M21" s="211"/>
      <c r="N21" s="211"/>
      <c r="O21" s="211"/>
      <c r="P21" s="211"/>
      <c r="Q21" s="211"/>
      <c r="R21" s="211"/>
      <c r="S21" s="192"/>
      <c r="T21" s="179"/>
      <c r="U21" s="180"/>
    </row>
    <row r="22" spans="1:21" ht="14.25" customHeight="1">
      <c r="A22" s="206">
        <v>13</v>
      </c>
      <c r="B22" s="213">
        <v>4</v>
      </c>
      <c r="C22" s="213"/>
      <c r="D22" s="208"/>
      <c r="E22" s="213"/>
      <c r="F22" s="214"/>
      <c r="G22" s="213"/>
      <c r="H22" s="213"/>
      <c r="I22" s="213"/>
      <c r="J22" s="213"/>
      <c r="K22" s="213"/>
      <c r="L22" s="213"/>
      <c r="M22" s="211"/>
      <c r="N22" s="211"/>
      <c r="O22" s="211"/>
      <c r="P22" s="211"/>
      <c r="Q22" s="211"/>
      <c r="R22" s="211"/>
      <c r="S22" s="192"/>
      <c r="T22" s="179"/>
      <c r="U22" s="180"/>
    </row>
    <row r="23" spans="1:21" ht="14.25" customHeight="1">
      <c r="A23" s="206">
        <v>14</v>
      </c>
      <c r="B23" s="213">
        <v>2</v>
      </c>
      <c r="C23" s="213"/>
      <c r="D23" s="208"/>
      <c r="E23" s="213"/>
      <c r="F23" s="214"/>
      <c r="G23" s="213"/>
      <c r="H23" s="213"/>
      <c r="I23" s="213"/>
      <c r="J23" s="213"/>
      <c r="K23" s="213"/>
      <c r="L23" s="213"/>
      <c r="M23" s="211"/>
      <c r="N23" s="211"/>
      <c r="O23" s="211"/>
      <c r="P23" s="211"/>
      <c r="Q23" s="211"/>
      <c r="R23" s="211"/>
      <c r="S23" s="192"/>
      <c r="T23" s="179"/>
      <c r="U23" s="180"/>
    </row>
    <row r="24" spans="1:21" ht="14.25" customHeight="1">
      <c r="A24" s="206">
        <v>15</v>
      </c>
      <c r="B24" s="213">
        <v>3</v>
      </c>
      <c r="C24" s="213"/>
      <c r="D24" s="208"/>
      <c r="E24" s="213"/>
      <c r="F24" s="214"/>
      <c r="G24" s="213"/>
      <c r="H24" s="213"/>
      <c r="I24" s="213"/>
      <c r="J24" s="213"/>
      <c r="K24" s="213"/>
      <c r="L24" s="213"/>
      <c r="M24" s="211"/>
      <c r="N24" s="211"/>
      <c r="O24" s="211"/>
      <c r="P24" s="211"/>
      <c r="Q24" s="211"/>
      <c r="R24" s="211"/>
      <c r="S24" s="192"/>
      <c r="T24" s="179"/>
      <c r="U24" s="180"/>
    </row>
    <row r="25" spans="1:21" ht="14.25" customHeight="1">
      <c r="A25" s="206">
        <v>16</v>
      </c>
      <c r="B25" s="213">
        <v>4</v>
      </c>
      <c r="C25" s="213" t="s">
        <v>308</v>
      </c>
      <c r="D25" s="208"/>
      <c r="E25" s="213"/>
      <c r="F25" s="214"/>
      <c r="G25" s="213"/>
      <c r="H25" s="213"/>
      <c r="I25" s="213"/>
      <c r="J25" s="213"/>
      <c r="K25" s="213"/>
      <c r="L25" s="213"/>
      <c r="M25" s="211"/>
      <c r="N25" s="211"/>
      <c r="O25" s="211"/>
      <c r="P25" s="211"/>
      <c r="Q25" s="211"/>
      <c r="R25" s="211"/>
      <c r="S25" s="192"/>
      <c r="T25" s="179"/>
      <c r="U25" s="180"/>
    </row>
    <row r="26" spans="1:21" ht="14.25" customHeight="1">
      <c r="A26" s="206">
        <v>17</v>
      </c>
      <c r="B26" s="213">
        <v>2</v>
      </c>
      <c r="C26" s="213"/>
      <c r="D26" s="208"/>
      <c r="E26" s="213"/>
      <c r="F26" s="214"/>
      <c r="G26" s="213"/>
      <c r="H26" s="213"/>
      <c r="I26" s="213"/>
      <c r="J26" s="213"/>
      <c r="K26" s="213"/>
      <c r="L26" s="213"/>
      <c r="M26" s="211"/>
      <c r="N26" s="211"/>
      <c r="O26" s="211"/>
      <c r="P26" s="211"/>
      <c r="Q26" s="211"/>
      <c r="R26" s="211"/>
      <c r="S26" s="192"/>
      <c r="T26" s="179"/>
      <c r="U26" s="180"/>
    </row>
    <row r="27" spans="1:21" ht="14.25" customHeight="1">
      <c r="A27" s="206">
        <v>18</v>
      </c>
      <c r="B27" s="213">
        <v>3</v>
      </c>
      <c r="C27" s="213"/>
      <c r="D27" s="208"/>
      <c r="E27" s="213"/>
      <c r="F27" s="214"/>
      <c r="G27" s="213"/>
      <c r="H27" s="213"/>
      <c r="I27" s="213"/>
      <c r="J27" s="213"/>
      <c r="K27" s="213"/>
      <c r="L27" s="213"/>
      <c r="M27" s="211"/>
      <c r="N27" s="211"/>
      <c r="O27" s="211"/>
      <c r="P27" s="211"/>
      <c r="Q27" s="211"/>
      <c r="R27" s="211"/>
      <c r="S27" s="192"/>
      <c r="T27" s="179"/>
      <c r="U27" s="180"/>
    </row>
    <row r="28" spans="1:21" ht="14.25" customHeight="1">
      <c r="A28" s="206">
        <v>19</v>
      </c>
      <c r="B28" s="213">
        <v>5</v>
      </c>
      <c r="C28" s="213"/>
      <c r="D28" s="208"/>
      <c r="E28" s="213"/>
      <c r="F28" s="214"/>
      <c r="G28" s="213"/>
      <c r="H28" s="213"/>
      <c r="I28" s="213"/>
      <c r="J28" s="213"/>
      <c r="K28" s="213"/>
      <c r="L28" s="213"/>
      <c r="M28" s="211"/>
      <c r="N28" s="211"/>
      <c r="O28" s="211"/>
      <c r="P28" s="211"/>
      <c r="Q28" s="211"/>
      <c r="R28" s="211"/>
      <c r="S28" s="192"/>
      <c r="T28" s="179"/>
      <c r="U28" s="180"/>
    </row>
    <row r="29" spans="1:21" ht="14.25" customHeight="1">
      <c r="A29" s="206">
        <v>20</v>
      </c>
      <c r="B29" s="213">
        <v>1</v>
      </c>
      <c r="C29" s="213"/>
      <c r="D29" s="208"/>
      <c r="E29" s="213"/>
      <c r="F29" s="214"/>
      <c r="G29" s="213"/>
      <c r="H29" s="213"/>
      <c r="I29" s="213"/>
      <c r="J29" s="213"/>
      <c r="K29" s="213"/>
      <c r="L29" s="213"/>
      <c r="M29" s="211"/>
      <c r="N29" s="211"/>
      <c r="O29" s="211"/>
      <c r="P29" s="211"/>
      <c r="Q29" s="211"/>
      <c r="R29" s="211"/>
      <c r="S29" s="192"/>
      <c r="T29" s="179"/>
      <c r="U29" s="180"/>
    </row>
    <row r="30" spans="1:21" ht="14.25" customHeight="1">
      <c r="A30" s="206"/>
      <c r="B30" s="213"/>
      <c r="C30" s="213"/>
      <c r="D30" s="208"/>
      <c r="E30" s="213"/>
      <c r="F30" s="214"/>
      <c r="G30" s="213"/>
      <c r="H30" s="213"/>
      <c r="I30" s="213"/>
      <c r="J30" s="213"/>
      <c r="K30" s="213"/>
      <c r="L30" s="213"/>
      <c r="M30" s="211"/>
      <c r="N30" s="211"/>
      <c r="O30" s="211"/>
      <c r="P30" s="211"/>
      <c r="Q30" s="211"/>
      <c r="R30" s="211"/>
      <c r="S30" s="192"/>
      <c r="T30" s="179"/>
      <c r="U30" s="180"/>
    </row>
    <row r="31" spans="1:21" ht="14.25" customHeight="1">
      <c r="A31" s="206"/>
      <c r="B31" s="213"/>
      <c r="C31" s="213"/>
      <c r="D31" s="208"/>
      <c r="E31" s="213"/>
      <c r="F31" s="214"/>
      <c r="G31" s="213"/>
      <c r="H31" s="213"/>
      <c r="I31" s="213"/>
      <c r="J31" s="213"/>
      <c r="K31" s="213"/>
      <c r="L31" s="213"/>
      <c r="M31" s="211"/>
      <c r="N31" s="211"/>
      <c r="O31" s="211"/>
      <c r="P31" s="211"/>
      <c r="Q31" s="211"/>
      <c r="R31" s="211"/>
      <c r="S31" s="192"/>
      <c r="T31" s="179"/>
      <c r="U31" s="180"/>
    </row>
    <row r="32" spans="1:21" ht="14.25" customHeight="1">
      <c r="A32" s="206"/>
      <c r="B32" s="213"/>
      <c r="C32" s="213"/>
      <c r="D32" s="208"/>
      <c r="E32" s="213"/>
      <c r="F32" s="214"/>
      <c r="G32" s="213"/>
      <c r="H32" s="213"/>
      <c r="I32" s="213"/>
      <c r="J32" s="213"/>
      <c r="K32" s="213"/>
      <c r="L32" s="213"/>
      <c r="M32" s="211"/>
      <c r="N32" s="211"/>
      <c r="O32" s="211"/>
      <c r="P32" s="211"/>
      <c r="Q32" s="211"/>
      <c r="R32" s="211"/>
      <c r="S32" s="192"/>
      <c r="T32" s="179"/>
      <c r="U32" s="180"/>
    </row>
    <row r="33" spans="1:21" ht="14.25" customHeight="1">
      <c r="A33" s="206"/>
      <c r="B33" s="213"/>
      <c r="C33" s="213"/>
      <c r="D33" s="208"/>
      <c r="E33" s="213"/>
      <c r="F33" s="214"/>
      <c r="G33" s="213"/>
      <c r="H33" s="213"/>
      <c r="I33" s="213"/>
      <c r="J33" s="213"/>
      <c r="K33" s="213"/>
      <c r="L33" s="213"/>
      <c r="M33" s="211"/>
      <c r="N33" s="211"/>
      <c r="O33" s="211"/>
      <c r="P33" s="211"/>
      <c r="Q33" s="211"/>
      <c r="R33" s="211"/>
      <c r="S33" s="192"/>
      <c r="T33" s="179"/>
      <c r="U33" s="180"/>
    </row>
    <row r="34" spans="1:21" ht="14.25" customHeight="1">
      <c r="A34" s="206"/>
      <c r="B34" s="213"/>
      <c r="C34" s="213"/>
      <c r="D34" s="208"/>
      <c r="E34" s="213"/>
      <c r="F34" s="214"/>
      <c r="G34" s="213"/>
      <c r="H34" s="213"/>
      <c r="I34" s="213"/>
      <c r="J34" s="213"/>
      <c r="K34" s="213"/>
      <c r="L34" s="213"/>
      <c r="M34" s="211"/>
      <c r="N34" s="211"/>
      <c r="O34" s="211"/>
      <c r="P34" s="211"/>
      <c r="Q34" s="211"/>
      <c r="R34" s="211"/>
      <c r="S34" s="192"/>
      <c r="T34" s="179"/>
      <c r="U34" s="180"/>
    </row>
    <row r="35" spans="1:21" ht="14.25" customHeight="1">
      <c r="A35" s="206"/>
      <c r="B35" s="213"/>
      <c r="C35" s="213"/>
      <c r="D35" s="208"/>
      <c r="E35" s="213"/>
      <c r="F35" s="214"/>
      <c r="G35" s="213"/>
      <c r="H35" s="213"/>
      <c r="I35" s="213"/>
      <c r="J35" s="213"/>
      <c r="K35" s="213"/>
      <c r="L35" s="213"/>
      <c r="M35" s="211"/>
      <c r="N35" s="211"/>
      <c r="O35" s="211"/>
      <c r="P35" s="211"/>
      <c r="Q35" s="211"/>
      <c r="R35" s="211"/>
      <c r="S35" s="192"/>
      <c r="T35" s="179"/>
      <c r="U35" s="180"/>
    </row>
    <row r="36" spans="1:21" ht="14.25" customHeight="1">
      <c r="A36" s="206"/>
      <c r="B36" s="213"/>
      <c r="C36" s="213"/>
      <c r="D36" s="208"/>
      <c r="E36" s="213"/>
      <c r="F36" s="214"/>
      <c r="G36" s="213"/>
      <c r="H36" s="213"/>
      <c r="I36" s="213"/>
      <c r="J36" s="213"/>
      <c r="K36" s="213"/>
      <c r="L36" s="213"/>
      <c r="M36" s="211"/>
      <c r="N36" s="211"/>
      <c r="O36" s="211"/>
      <c r="P36" s="211"/>
      <c r="Q36" s="211"/>
      <c r="R36" s="211"/>
      <c r="S36" s="192"/>
      <c r="T36" s="179"/>
      <c r="U36" s="180"/>
    </row>
    <row r="37" spans="1:21" ht="14.25" customHeight="1">
      <c r="A37" s="206"/>
      <c r="B37" s="213"/>
      <c r="C37" s="213"/>
      <c r="D37" s="208"/>
      <c r="E37" s="213"/>
      <c r="F37" s="214"/>
      <c r="G37" s="213"/>
      <c r="H37" s="213"/>
      <c r="I37" s="213"/>
      <c r="J37" s="213"/>
      <c r="K37" s="213"/>
      <c r="L37" s="213"/>
      <c r="M37" s="211"/>
      <c r="N37" s="211"/>
      <c r="O37" s="211"/>
      <c r="P37" s="211"/>
      <c r="Q37" s="211"/>
      <c r="R37" s="211"/>
      <c r="S37" s="192"/>
      <c r="T37" s="179"/>
      <c r="U37" s="180"/>
    </row>
    <row r="38" spans="1:21" ht="14.25" customHeight="1">
      <c r="A38" s="206"/>
      <c r="B38" s="213"/>
      <c r="C38" s="213"/>
      <c r="D38" s="208"/>
      <c r="E38" s="213"/>
      <c r="F38" s="214"/>
      <c r="G38" s="213"/>
      <c r="H38" s="213"/>
      <c r="I38" s="213"/>
      <c r="J38" s="213"/>
      <c r="K38" s="213"/>
      <c r="L38" s="213"/>
      <c r="M38" s="211"/>
      <c r="N38" s="211"/>
      <c r="O38" s="211"/>
      <c r="P38" s="211"/>
      <c r="Q38" s="211"/>
      <c r="R38" s="211"/>
      <c r="S38" s="192"/>
      <c r="T38" s="179"/>
      <c r="U38" s="180"/>
    </row>
    <row r="39" spans="1:21" ht="14.25" customHeight="1">
      <c r="A39" s="206"/>
      <c r="B39" s="213"/>
      <c r="C39" s="213"/>
      <c r="D39" s="208"/>
      <c r="E39" s="213"/>
      <c r="F39" s="214"/>
      <c r="G39" s="213"/>
      <c r="H39" s="213"/>
      <c r="I39" s="213"/>
      <c r="J39" s="213"/>
      <c r="K39" s="213"/>
      <c r="L39" s="213"/>
      <c r="M39" s="211"/>
      <c r="N39" s="211"/>
      <c r="O39" s="211"/>
      <c r="P39" s="211"/>
      <c r="Q39" s="211"/>
      <c r="R39" s="211"/>
      <c r="S39" s="192"/>
      <c r="T39" s="179"/>
      <c r="U39" s="180"/>
    </row>
    <row r="40" spans="1:21" ht="14.25" customHeight="1">
      <c r="A40" s="206"/>
      <c r="B40" s="213"/>
      <c r="C40" s="213"/>
      <c r="D40" s="208"/>
      <c r="E40" s="213"/>
      <c r="F40" s="214"/>
      <c r="G40" s="213"/>
      <c r="H40" s="213"/>
      <c r="I40" s="213"/>
      <c r="J40" s="213"/>
      <c r="K40" s="213"/>
      <c r="L40" s="213"/>
      <c r="M40" s="211"/>
      <c r="N40" s="211"/>
      <c r="O40" s="211"/>
      <c r="P40" s="211"/>
      <c r="Q40" s="211"/>
      <c r="R40" s="211"/>
      <c r="S40" s="192"/>
      <c r="T40" s="179"/>
      <c r="U40" s="180"/>
    </row>
    <row r="41" spans="1:21" ht="14.25" customHeight="1">
      <c r="A41" s="206"/>
      <c r="B41" s="213"/>
      <c r="C41" s="213"/>
      <c r="D41" s="208"/>
      <c r="E41" s="213"/>
      <c r="F41" s="214"/>
      <c r="G41" s="216"/>
      <c r="H41" s="213"/>
      <c r="I41" s="213"/>
      <c r="J41" s="213"/>
      <c r="K41" s="213"/>
      <c r="L41" s="213"/>
      <c r="M41" s="211"/>
      <c r="N41" s="211"/>
      <c r="O41" s="211"/>
      <c r="P41" s="211"/>
      <c r="Q41" s="211"/>
      <c r="R41" s="211"/>
      <c r="S41" s="192"/>
      <c r="T41" s="179"/>
      <c r="U41" s="180"/>
    </row>
    <row r="42" spans="1:21" ht="14.25" customHeight="1">
      <c r="A42" s="206"/>
      <c r="B42" s="213"/>
      <c r="C42" s="213"/>
      <c r="D42" s="213"/>
      <c r="E42" s="213"/>
      <c r="F42" s="214"/>
      <c r="G42" s="213"/>
      <c r="H42" s="213"/>
      <c r="I42" s="213"/>
      <c r="J42" s="213"/>
      <c r="K42" s="213"/>
      <c r="L42" s="213"/>
      <c r="M42" s="211"/>
      <c r="N42" s="211"/>
      <c r="O42" s="211"/>
      <c r="P42" s="211"/>
      <c r="Q42" s="211"/>
      <c r="R42" s="211"/>
      <c r="S42" s="192"/>
      <c r="T42" s="179"/>
      <c r="U42" s="180"/>
    </row>
    <row r="43" spans="1:21" ht="14.25" customHeight="1">
      <c r="A43" s="206"/>
      <c r="B43" s="213"/>
      <c r="C43" s="213"/>
      <c r="D43" s="213"/>
      <c r="E43" s="213"/>
      <c r="F43" s="214"/>
      <c r="G43" s="213"/>
      <c r="H43" s="213"/>
      <c r="I43" s="213"/>
      <c r="J43" s="213"/>
      <c r="K43" s="213"/>
      <c r="L43" s="213"/>
      <c r="M43" s="211"/>
      <c r="N43" s="211"/>
      <c r="O43" s="211"/>
      <c r="P43" s="211"/>
      <c r="Q43" s="211"/>
      <c r="R43" s="211"/>
      <c r="S43" s="192"/>
      <c r="T43" s="179"/>
      <c r="U43" s="180"/>
    </row>
    <row r="44" spans="1:21" ht="14.25" customHeight="1">
      <c r="A44" s="206"/>
      <c r="B44" s="213"/>
      <c r="C44" s="213"/>
      <c r="D44" s="213"/>
      <c r="E44" s="213"/>
      <c r="F44" s="214"/>
      <c r="G44" s="213"/>
      <c r="H44" s="213"/>
      <c r="I44" s="213"/>
      <c r="J44" s="213"/>
      <c r="K44" s="213"/>
      <c r="L44" s="213"/>
      <c r="M44" s="211"/>
      <c r="N44" s="211"/>
      <c r="O44" s="211"/>
      <c r="P44" s="211"/>
      <c r="Q44" s="211"/>
      <c r="R44" s="211"/>
      <c r="S44" s="192"/>
      <c r="T44" s="179"/>
      <c r="U44" s="180"/>
    </row>
    <row r="45" spans="1:21" ht="14.25" customHeight="1">
      <c r="A45" s="206"/>
      <c r="B45" s="213"/>
      <c r="C45" s="213"/>
      <c r="D45" s="213"/>
      <c r="E45" s="213"/>
      <c r="F45" s="214"/>
      <c r="G45" s="213"/>
      <c r="H45" s="213"/>
      <c r="I45" s="213"/>
      <c r="J45" s="213"/>
      <c r="K45" s="213"/>
      <c r="L45" s="213"/>
      <c r="M45" s="211"/>
      <c r="N45" s="211"/>
      <c r="O45" s="211"/>
      <c r="P45" s="211"/>
      <c r="Q45" s="211"/>
      <c r="R45" s="211"/>
      <c r="S45" s="192"/>
      <c r="T45" s="179"/>
      <c r="U45" s="180"/>
    </row>
    <row r="46" spans="1:21" ht="14.25" customHeight="1">
      <c r="A46" s="206"/>
      <c r="B46" s="213"/>
      <c r="C46" s="213"/>
      <c r="D46" s="213"/>
      <c r="E46" s="213"/>
      <c r="F46" s="214"/>
      <c r="G46" s="213"/>
      <c r="H46" s="213"/>
      <c r="I46" s="213"/>
      <c r="J46" s="213"/>
      <c r="K46" s="213"/>
      <c r="L46" s="213"/>
      <c r="M46" s="211"/>
      <c r="N46" s="211"/>
      <c r="O46" s="211"/>
      <c r="P46" s="211"/>
      <c r="Q46" s="211"/>
      <c r="R46" s="211"/>
      <c r="S46" s="192"/>
      <c r="T46" s="179"/>
      <c r="U46" s="180"/>
    </row>
    <row r="47" spans="1:21" ht="14.25" customHeight="1">
      <c r="A47" s="206"/>
      <c r="B47" s="213"/>
      <c r="C47" s="213"/>
      <c r="D47" s="213"/>
      <c r="E47" s="213"/>
      <c r="F47" s="214"/>
      <c r="G47" s="213"/>
      <c r="H47" s="213"/>
      <c r="I47" s="213"/>
      <c r="J47" s="213"/>
      <c r="K47" s="213"/>
      <c r="L47" s="213"/>
      <c r="M47" s="211"/>
      <c r="N47" s="211"/>
      <c r="O47" s="211"/>
      <c r="P47" s="211"/>
      <c r="Q47" s="211"/>
      <c r="R47" s="211"/>
      <c r="S47" s="192"/>
      <c r="T47" s="179"/>
      <c r="U47" s="180"/>
    </row>
    <row r="48" spans="1:21" ht="14.25" customHeight="1">
      <c r="A48" s="206"/>
      <c r="B48" s="213"/>
      <c r="C48" s="213"/>
      <c r="D48" s="213"/>
      <c r="E48" s="213"/>
      <c r="F48" s="214"/>
      <c r="G48" s="213"/>
      <c r="H48" s="213"/>
      <c r="I48" s="213"/>
      <c r="J48" s="213"/>
      <c r="K48" s="213"/>
      <c r="L48" s="213"/>
      <c r="M48" s="211"/>
      <c r="N48" s="211"/>
      <c r="O48" s="211"/>
      <c r="P48" s="211"/>
      <c r="Q48" s="211"/>
      <c r="R48" s="211"/>
      <c r="S48" s="192"/>
      <c r="T48" s="179"/>
      <c r="U48" s="180"/>
    </row>
    <row r="49" spans="1:21" ht="14.25" customHeight="1">
      <c r="A49" s="206"/>
      <c r="B49" s="213"/>
      <c r="C49" s="213"/>
      <c r="D49" s="213"/>
      <c r="E49" s="213"/>
      <c r="F49" s="214"/>
      <c r="G49" s="213"/>
      <c r="H49" s="213"/>
      <c r="I49" s="213"/>
      <c r="J49" s="213"/>
      <c r="K49" s="213"/>
      <c r="L49" s="213"/>
      <c r="M49" s="211"/>
      <c r="N49" s="211"/>
      <c r="O49" s="211"/>
      <c r="P49" s="211"/>
      <c r="Q49" s="211"/>
      <c r="R49" s="211"/>
      <c r="S49" s="192"/>
      <c r="T49" s="179"/>
      <c r="U49" s="180"/>
    </row>
    <row r="50" spans="1:21" ht="14.25" customHeight="1">
      <c r="A50" s="206"/>
      <c r="B50" s="213"/>
      <c r="C50" s="213"/>
      <c r="D50" s="213"/>
      <c r="E50" s="213"/>
      <c r="F50" s="214"/>
      <c r="G50" s="213"/>
      <c r="H50" s="213"/>
      <c r="I50" s="213"/>
      <c r="J50" s="213"/>
      <c r="K50" s="213"/>
      <c r="L50" s="213"/>
      <c r="M50" s="211"/>
      <c r="N50" s="211"/>
      <c r="O50" s="211"/>
      <c r="P50" s="211"/>
      <c r="Q50" s="211"/>
      <c r="R50" s="211"/>
      <c r="S50" s="192"/>
      <c r="T50" s="179"/>
      <c r="U50" s="180"/>
    </row>
    <row r="51" spans="1:21" ht="14.25" customHeight="1">
      <c r="A51" s="206"/>
      <c r="B51" s="213"/>
      <c r="C51" s="213"/>
      <c r="D51" s="213"/>
      <c r="E51" s="213"/>
      <c r="F51" s="214"/>
      <c r="G51" s="213"/>
      <c r="H51" s="213"/>
      <c r="I51" s="213"/>
      <c r="J51" s="213"/>
      <c r="K51" s="213"/>
      <c r="L51" s="213"/>
      <c r="M51" s="211"/>
      <c r="N51" s="211"/>
      <c r="O51" s="211"/>
      <c r="P51" s="211"/>
      <c r="Q51" s="211"/>
      <c r="R51" s="211"/>
      <c r="S51" s="192"/>
      <c r="T51" s="179"/>
      <c r="U51" s="180"/>
    </row>
    <row r="52" spans="1:21" ht="14.25" customHeight="1">
      <c r="A52" s="206"/>
      <c r="B52" s="213"/>
      <c r="C52" s="213"/>
      <c r="D52" s="213"/>
      <c r="E52" s="213"/>
      <c r="F52" s="214"/>
      <c r="G52" s="213"/>
      <c r="H52" s="213"/>
      <c r="I52" s="213"/>
      <c r="J52" s="213"/>
      <c r="K52" s="213"/>
      <c r="L52" s="213"/>
      <c r="M52" s="211"/>
      <c r="N52" s="211"/>
      <c r="O52" s="211"/>
      <c r="P52" s="211"/>
      <c r="Q52" s="211"/>
      <c r="R52" s="211"/>
      <c r="S52" s="192"/>
      <c r="T52" s="179"/>
      <c r="U52" s="180"/>
    </row>
    <row r="53" spans="1:21" ht="14.25" customHeight="1">
      <c r="A53" s="206"/>
      <c r="B53" s="213"/>
      <c r="C53" s="213"/>
      <c r="D53" s="213"/>
      <c r="E53" s="213"/>
      <c r="F53" s="214"/>
      <c r="G53" s="213"/>
      <c r="H53" s="213"/>
      <c r="I53" s="213"/>
      <c r="J53" s="213"/>
      <c r="K53" s="213"/>
      <c r="L53" s="213"/>
      <c r="M53" s="211"/>
      <c r="N53" s="211"/>
      <c r="O53" s="211"/>
      <c r="P53" s="211"/>
      <c r="Q53" s="211"/>
      <c r="R53" s="211"/>
      <c r="S53" s="192"/>
      <c r="T53" s="179"/>
      <c r="U53" s="180"/>
    </row>
    <row r="54" spans="1:21" ht="14.25" customHeight="1">
      <c r="A54" s="206"/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1"/>
      <c r="N54" s="211"/>
      <c r="O54" s="211"/>
      <c r="P54" s="211"/>
      <c r="Q54" s="211"/>
      <c r="R54" s="211"/>
      <c r="S54" s="192"/>
      <c r="T54" s="179"/>
      <c r="U54" s="180"/>
    </row>
    <row r="55" spans="1:21" ht="14.25" customHeight="1">
      <c r="A55" s="206"/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1"/>
      <c r="N55" s="211"/>
      <c r="O55" s="211"/>
      <c r="P55" s="211"/>
      <c r="Q55" s="211"/>
      <c r="R55" s="211"/>
      <c r="S55" s="192"/>
      <c r="T55" s="179"/>
      <c r="U55" s="180"/>
    </row>
    <row r="56" spans="1:21" ht="14.25" customHeight="1">
      <c r="A56" s="206"/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1"/>
      <c r="N56" s="211"/>
      <c r="O56" s="211"/>
      <c r="P56" s="211"/>
      <c r="Q56" s="211"/>
      <c r="R56" s="211"/>
      <c r="S56" s="192"/>
      <c r="T56" s="179"/>
      <c r="U56" s="180"/>
    </row>
    <row r="57" spans="1:21" ht="14.25" customHeight="1">
      <c r="A57" s="206"/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1"/>
      <c r="N57" s="211"/>
      <c r="O57" s="211"/>
      <c r="P57" s="211"/>
      <c r="Q57" s="211"/>
      <c r="R57" s="211"/>
      <c r="S57" s="192"/>
      <c r="T57" s="179"/>
      <c r="U57" s="180"/>
    </row>
    <row r="58" spans="1:21" ht="14.25" customHeight="1">
      <c r="A58" s="206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1"/>
      <c r="N58" s="211"/>
      <c r="O58" s="211"/>
      <c r="P58" s="211"/>
      <c r="Q58" s="211"/>
      <c r="R58" s="211"/>
      <c r="S58" s="192"/>
      <c r="T58" s="179"/>
      <c r="U58" s="180"/>
    </row>
    <row r="59" spans="1:21" ht="14.25" customHeight="1">
      <c r="A59" s="206"/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1"/>
      <c r="N59" s="211"/>
      <c r="O59" s="211"/>
      <c r="P59" s="211"/>
      <c r="Q59" s="211"/>
      <c r="R59" s="211"/>
      <c r="S59" s="192"/>
      <c r="T59" s="179"/>
      <c r="U59" s="180"/>
    </row>
    <row r="60" spans="1:21" ht="14.25" customHeight="1">
      <c r="A60" s="206"/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1"/>
      <c r="N60" s="211"/>
      <c r="O60" s="211"/>
      <c r="P60" s="211"/>
      <c r="Q60" s="211"/>
      <c r="R60" s="211"/>
      <c r="S60" s="192"/>
      <c r="T60" s="179"/>
      <c r="U60" s="180"/>
    </row>
    <row r="61" spans="1:21" ht="14.25" customHeight="1">
      <c r="A61" s="206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1"/>
      <c r="N61" s="211"/>
      <c r="O61" s="211"/>
      <c r="P61" s="211"/>
      <c r="Q61" s="211"/>
      <c r="R61" s="211"/>
      <c r="S61" s="192"/>
      <c r="T61" s="179"/>
      <c r="U61" s="180"/>
    </row>
    <row r="62" spans="1:21" ht="14.25" customHeight="1">
      <c r="A62" s="206"/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1"/>
      <c r="N62" s="211"/>
      <c r="O62" s="211"/>
      <c r="P62" s="211"/>
      <c r="Q62" s="211"/>
      <c r="R62" s="211"/>
      <c r="S62" s="192"/>
      <c r="T62" s="179"/>
      <c r="U62" s="180"/>
    </row>
    <row r="63" spans="1:21" ht="14.25" customHeight="1">
      <c r="A63" s="206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1"/>
      <c r="N63" s="211"/>
      <c r="O63" s="211"/>
      <c r="P63" s="211"/>
      <c r="Q63" s="211"/>
      <c r="R63" s="211"/>
      <c r="S63" s="192"/>
      <c r="T63" s="179"/>
      <c r="U63" s="180"/>
    </row>
    <row r="64" spans="1:21" ht="14.25" customHeight="1">
      <c r="A64" s="206"/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1"/>
      <c r="N64" s="211"/>
      <c r="O64" s="211"/>
      <c r="P64" s="211"/>
      <c r="Q64" s="211"/>
      <c r="R64" s="211"/>
      <c r="S64" s="192"/>
      <c r="T64" s="179"/>
      <c r="U64" s="180"/>
    </row>
    <row r="65" spans="1:21" ht="14.25" customHeight="1">
      <c r="A65" s="206"/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1"/>
      <c r="N65" s="211"/>
      <c r="O65" s="211"/>
      <c r="P65" s="211"/>
      <c r="Q65" s="211"/>
      <c r="R65" s="211"/>
      <c r="S65" s="192"/>
      <c r="T65" s="179"/>
      <c r="U65" s="180"/>
    </row>
    <row r="66" spans="1:21" ht="14.25" customHeight="1">
      <c r="A66" s="206"/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1"/>
      <c r="N66" s="211"/>
      <c r="O66" s="211"/>
      <c r="P66" s="211"/>
      <c r="Q66" s="211"/>
      <c r="R66" s="211"/>
      <c r="S66" s="192"/>
      <c r="T66" s="179"/>
      <c r="U66" s="180"/>
    </row>
    <row r="67" spans="1:21" ht="14.25" customHeight="1">
      <c r="A67" s="206"/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1"/>
      <c r="N67" s="211"/>
      <c r="O67" s="211"/>
      <c r="P67" s="211"/>
      <c r="Q67" s="211"/>
      <c r="R67" s="211"/>
      <c r="S67" s="192"/>
      <c r="T67" s="179"/>
      <c r="U67" s="180"/>
    </row>
    <row r="68" spans="1:21" ht="14.25" customHeight="1">
      <c r="A68" s="206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1"/>
      <c r="N68" s="211"/>
      <c r="O68" s="211"/>
      <c r="P68" s="211"/>
      <c r="Q68" s="211"/>
      <c r="R68" s="211"/>
      <c r="S68" s="192"/>
      <c r="T68" s="179"/>
      <c r="U68" s="180"/>
    </row>
    <row r="69" spans="1:21" ht="14.25" customHeight="1">
      <c r="A69" s="206"/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1"/>
      <c r="N69" s="211"/>
      <c r="O69" s="211"/>
      <c r="P69" s="211"/>
      <c r="Q69" s="211"/>
      <c r="R69" s="211"/>
      <c r="S69" s="192"/>
      <c r="T69" s="179"/>
      <c r="U69" s="180"/>
    </row>
    <row r="70" spans="1:21" ht="14.25" customHeight="1">
      <c r="A70" s="217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1"/>
      <c r="N70" s="211"/>
      <c r="O70" s="211"/>
      <c r="P70" s="211"/>
      <c r="Q70" s="211"/>
      <c r="R70" s="211"/>
      <c r="S70" s="192"/>
      <c r="T70" s="179"/>
      <c r="U70" s="180"/>
    </row>
    <row r="71" spans="1:21" ht="14.25" customHeight="1">
      <c r="A71" s="217"/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1"/>
      <c r="N71" s="211"/>
      <c r="O71" s="211"/>
      <c r="P71" s="211"/>
      <c r="Q71" s="211"/>
      <c r="R71" s="211"/>
      <c r="S71" s="192"/>
      <c r="T71" s="179"/>
      <c r="U71" s="180"/>
    </row>
    <row r="72" spans="1:21" ht="14.25" customHeight="1">
      <c r="A72" s="217"/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1"/>
      <c r="N72" s="211"/>
      <c r="O72" s="211"/>
      <c r="P72" s="211"/>
      <c r="Q72" s="211"/>
      <c r="R72" s="211"/>
      <c r="S72" s="192"/>
      <c r="T72" s="179"/>
      <c r="U72" s="180"/>
    </row>
    <row r="73" spans="1:21" ht="14.25" customHeight="1">
      <c r="A73" s="217"/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1"/>
      <c r="N73" s="211"/>
      <c r="O73" s="211"/>
      <c r="P73" s="211"/>
      <c r="Q73" s="211"/>
      <c r="R73" s="211"/>
      <c r="S73" s="192"/>
      <c r="T73" s="179"/>
      <c r="U73" s="180"/>
    </row>
    <row r="74" spans="1:21" ht="14.25" customHeight="1">
      <c r="A74" s="217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1"/>
      <c r="N74" s="211"/>
      <c r="O74" s="211"/>
      <c r="P74" s="211"/>
      <c r="Q74" s="211"/>
      <c r="R74" s="211"/>
      <c r="S74" s="192"/>
      <c r="T74" s="179"/>
      <c r="U74" s="180"/>
    </row>
    <row r="75" spans="1:21" ht="14.25" customHeight="1">
      <c r="A75" s="217"/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1"/>
      <c r="N75" s="211"/>
      <c r="O75" s="211"/>
      <c r="P75" s="211"/>
      <c r="Q75" s="211"/>
      <c r="R75" s="211"/>
      <c r="S75" s="192"/>
      <c r="T75" s="179"/>
      <c r="U75" s="180"/>
    </row>
    <row r="76" spans="1:21" ht="14.25" customHeight="1">
      <c r="A76" s="217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1"/>
      <c r="N76" s="211"/>
      <c r="O76" s="211"/>
      <c r="P76" s="211"/>
      <c r="Q76" s="211"/>
      <c r="R76" s="211"/>
      <c r="S76" s="192"/>
      <c r="T76" s="179"/>
      <c r="U76" s="180"/>
    </row>
    <row r="77" spans="1:21" ht="14.25" customHeight="1">
      <c r="A77" s="217"/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1"/>
      <c r="N77" s="211"/>
      <c r="O77" s="211"/>
      <c r="P77" s="211"/>
      <c r="Q77" s="211"/>
      <c r="R77" s="211"/>
      <c r="S77" s="192"/>
      <c r="T77" s="179"/>
      <c r="U77" s="180"/>
    </row>
    <row r="78" spans="1:21" ht="14.25" customHeight="1">
      <c r="A78" s="217"/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1"/>
      <c r="N78" s="211"/>
      <c r="O78" s="211"/>
      <c r="P78" s="211"/>
      <c r="Q78" s="211"/>
      <c r="R78" s="211"/>
      <c r="S78" s="192"/>
      <c r="T78" s="179"/>
      <c r="U78" s="180"/>
    </row>
    <row r="79" spans="1:21" ht="14.25" customHeight="1">
      <c r="A79" s="217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1"/>
      <c r="N79" s="211"/>
      <c r="O79" s="211"/>
      <c r="P79" s="211"/>
      <c r="Q79" s="211"/>
      <c r="R79" s="211"/>
      <c r="S79" s="192"/>
      <c r="T79" s="179"/>
      <c r="U79" s="180"/>
    </row>
    <row r="80" spans="1:21" ht="14.25" customHeight="1">
      <c r="A80" s="217"/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1"/>
      <c r="N80" s="211"/>
      <c r="O80" s="211"/>
      <c r="P80" s="211"/>
      <c r="Q80" s="211"/>
      <c r="R80" s="211"/>
      <c r="S80" s="192"/>
      <c r="T80" s="179"/>
      <c r="U80" s="180"/>
    </row>
    <row r="81" spans="1:21" ht="14.25" customHeight="1">
      <c r="A81" s="217"/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1"/>
      <c r="N81" s="211"/>
      <c r="O81" s="211"/>
      <c r="P81" s="211"/>
      <c r="Q81" s="211"/>
      <c r="R81" s="211"/>
      <c r="S81" s="192"/>
      <c r="T81" s="179"/>
      <c r="U81" s="180"/>
    </row>
    <row r="82" spans="1:21" ht="14.25" customHeight="1">
      <c r="A82" s="217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1"/>
      <c r="N82" s="211"/>
      <c r="O82" s="211"/>
      <c r="P82" s="211"/>
      <c r="Q82" s="211"/>
      <c r="R82" s="211"/>
      <c r="S82" s="192"/>
      <c r="T82" s="179"/>
      <c r="U82" s="180"/>
    </row>
    <row r="83" spans="1:21" ht="14.25" customHeight="1">
      <c r="A83" s="217"/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1"/>
      <c r="N83" s="211"/>
      <c r="O83" s="211"/>
      <c r="P83" s="211"/>
      <c r="Q83" s="211"/>
      <c r="R83" s="211"/>
      <c r="S83" s="192"/>
      <c r="T83" s="179"/>
      <c r="U83" s="180"/>
    </row>
    <row r="84" spans="1:21" ht="14.25" customHeight="1">
      <c r="A84" s="217"/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1"/>
      <c r="N84" s="211"/>
      <c r="O84" s="211"/>
      <c r="P84" s="211"/>
      <c r="Q84" s="211"/>
      <c r="R84" s="211"/>
      <c r="S84" s="192"/>
      <c r="T84" s="179"/>
      <c r="U84" s="180"/>
    </row>
    <row r="85" spans="1:21" ht="14.25" customHeight="1">
      <c r="A85" s="217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1"/>
      <c r="N85" s="211"/>
      <c r="O85" s="211"/>
      <c r="P85" s="211"/>
      <c r="Q85" s="211"/>
      <c r="R85" s="211"/>
      <c r="S85" s="192"/>
      <c r="T85" s="179"/>
      <c r="U85" s="180"/>
    </row>
    <row r="86" spans="1:21" ht="14.25" customHeight="1">
      <c r="A86" s="217"/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1"/>
      <c r="N86" s="211"/>
      <c r="O86" s="211"/>
      <c r="P86" s="211"/>
      <c r="Q86" s="211"/>
      <c r="R86" s="211"/>
      <c r="S86" s="192"/>
      <c r="T86" s="179"/>
      <c r="U86" s="180"/>
    </row>
    <row r="87" spans="1:21" ht="14.25" customHeight="1">
      <c r="A87" s="217"/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1"/>
      <c r="N87" s="211"/>
      <c r="O87" s="211"/>
      <c r="P87" s="211"/>
      <c r="Q87" s="211"/>
      <c r="R87" s="211"/>
      <c r="S87" s="192"/>
      <c r="T87" s="179"/>
      <c r="U87" s="180"/>
    </row>
    <row r="88" spans="1:21" ht="14.25" customHeight="1">
      <c r="A88" s="217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1"/>
      <c r="N88" s="211"/>
      <c r="O88" s="211"/>
      <c r="P88" s="211"/>
      <c r="Q88" s="211"/>
      <c r="R88" s="211"/>
      <c r="S88" s="192"/>
      <c r="T88" s="179"/>
      <c r="U88" s="180"/>
    </row>
    <row r="89" spans="1:21" ht="14.25" customHeight="1">
      <c r="A89" s="217"/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1"/>
      <c r="N89" s="211"/>
      <c r="O89" s="211"/>
      <c r="P89" s="211"/>
      <c r="Q89" s="211"/>
      <c r="R89" s="211"/>
      <c r="S89" s="192"/>
      <c r="T89" s="179"/>
      <c r="U89" s="180"/>
    </row>
    <row r="90" spans="1:21" ht="14.25" customHeight="1">
      <c r="A90" s="217"/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1"/>
      <c r="N90" s="211"/>
      <c r="O90" s="211"/>
      <c r="P90" s="211"/>
      <c r="Q90" s="211"/>
      <c r="R90" s="211"/>
      <c r="S90" s="192"/>
      <c r="T90" s="179"/>
      <c r="U90" s="180"/>
    </row>
    <row r="91" spans="1:21" ht="14.25" customHeight="1">
      <c r="A91" s="217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1"/>
      <c r="N91" s="211"/>
      <c r="O91" s="211"/>
      <c r="P91" s="211"/>
      <c r="Q91" s="211"/>
      <c r="R91" s="211"/>
      <c r="S91" s="192"/>
      <c r="T91" s="179"/>
      <c r="U91" s="180"/>
    </row>
    <row r="92" spans="1:21" ht="14.25" customHeight="1">
      <c r="A92" s="217"/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1"/>
      <c r="N92" s="211"/>
      <c r="O92" s="211"/>
      <c r="P92" s="211"/>
      <c r="Q92" s="211"/>
      <c r="R92" s="211"/>
      <c r="S92" s="192"/>
      <c r="T92" s="179"/>
      <c r="U92" s="180"/>
    </row>
    <row r="93" spans="1:21" ht="14.25" customHeight="1">
      <c r="A93" s="217"/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1"/>
      <c r="N93" s="211"/>
      <c r="O93" s="211"/>
      <c r="P93" s="211"/>
      <c r="Q93" s="211"/>
      <c r="R93" s="211"/>
      <c r="S93" s="192"/>
      <c r="T93" s="179"/>
      <c r="U93" s="180"/>
    </row>
    <row r="94" spans="1:21" ht="14.25" customHeight="1">
      <c r="A94" s="217"/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1"/>
      <c r="N94" s="211"/>
      <c r="O94" s="211"/>
      <c r="P94" s="211"/>
      <c r="Q94" s="211"/>
      <c r="R94" s="211"/>
      <c r="S94" s="192"/>
      <c r="T94" s="179"/>
      <c r="U94" s="180"/>
    </row>
    <row r="95" spans="1:21" ht="14.25" customHeight="1">
      <c r="A95" s="217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1"/>
      <c r="N95" s="211"/>
      <c r="O95" s="211"/>
      <c r="P95" s="211"/>
      <c r="Q95" s="211"/>
      <c r="R95" s="211"/>
      <c r="S95" s="192"/>
      <c r="T95" s="179"/>
      <c r="U95" s="180"/>
    </row>
    <row r="96" spans="1:21" ht="14.25" customHeight="1">
      <c r="A96" s="217"/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1"/>
      <c r="N96" s="211"/>
      <c r="O96" s="211"/>
      <c r="P96" s="211"/>
      <c r="Q96" s="211"/>
      <c r="R96" s="211"/>
      <c r="S96" s="192"/>
      <c r="T96" s="179"/>
      <c r="U96" s="180"/>
    </row>
    <row r="97" spans="1:21" ht="14.25" customHeight="1">
      <c r="A97" s="217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1"/>
      <c r="N97" s="211"/>
      <c r="O97" s="211"/>
      <c r="P97" s="211"/>
      <c r="Q97" s="211"/>
      <c r="R97" s="211"/>
      <c r="S97" s="192"/>
      <c r="T97" s="179"/>
      <c r="U97" s="180"/>
    </row>
    <row r="98" spans="1:21" ht="14.25" customHeight="1">
      <c r="A98" s="217"/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1"/>
      <c r="N98" s="211"/>
      <c r="O98" s="211"/>
      <c r="P98" s="211"/>
      <c r="Q98" s="211"/>
      <c r="R98" s="211"/>
      <c r="S98" s="192"/>
      <c r="T98" s="179"/>
      <c r="U98" s="180"/>
    </row>
    <row r="99" spans="1:21" ht="14.25" customHeight="1">
      <c r="A99" s="217"/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1"/>
      <c r="N99" s="211"/>
      <c r="O99" s="211"/>
      <c r="P99" s="211"/>
      <c r="Q99" s="211"/>
      <c r="R99" s="211"/>
      <c r="S99" s="192"/>
      <c r="T99" s="179"/>
      <c r="U99" s="180"/>
    </row>
    <row r="100" spans="1:21" ht="14.25" customHeight="1">
      <c r="A100" s="217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1"/>
      <c r="N100" s="211"/>
      <c r="O100" s="211"/>
      <c r="P100" s="211"/>
      <c r="Q100" s="211"/>
      <c r="R100" s="211"/>
      <c r="S100" s="192"/>
      <c r="T100" s="179"/>
      <c r="U100" s="180"/>
    </row>
    <row r="101" spans="1:21" ht="14.25" customHeight="1">
      <c r="A101" s="217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1"/>
      <c r="N101" s="211"/>
      <c r="O101" s="211"/>
      <c r="P101" s="211"/>
      <c r="Q101" s="211"/>
      <c r="R101" s="211"/>
      <c r="S101" s="192"/>
      <c r="T101" s="179"/>
      <c r="U101" s="180"/>
    </row>
    <row r="102" spans="1:21" ht="14.25" customHeight="1">
      <c r="A102" s="217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1"/>
      <c r="N102" s="211"/>
      <c r="O102" s="211"/>
      <c r="P102" s="211"/>
      <c r="Q102" s="211"/>
      <c r="R102" s="211"/>
      <c r="S102" s="192"/>
      <c r="T102" s="179"/>
      <c r="U102" s="180"/>
    </row>
    <row r="103" spans="1:21" ht="14.25" customHeight="1">
      <c r="A103" s="217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1"/>
      <c r="N103" s="211"/>
      <c r="O103" s="211"/>
      <c r="P103" s="211"/>
      <c r="Q103" s="211"/>
      <c r="R103" s="211"/>
      <c r="S103" s="192"/>
      <c r="T103" s="179"/>
      <c r="U103" s="180"/>
    </row>
    <row r="104" spans="1:21" ht="14.25" customHeight="1">
      <c r="A104" s="217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1"/>
      <c r="N104" s="211"/>
      <c r="O104" s="211"/>
      <c r="P104" s="211"/>
      <c r="Q104" s="211"/>
      <c r="R104" s="211"/>
      <c r="S104" s="192"/>
      <c r="T104" s="179"/>
      <c r="U104" s="180"/>
    </row>
    <row r="105" spans="1:21" ht="14.25" customHeight="1">
      <c r="A105" s="217"/>
      <c r="B105" s="213"/>
      <c r="C105" s="218"/>
      <c r="D105" s="218"/>
      <c r="E105" s="218"/>
      <c r="F105" s="218"/>
      <c r="G105" s="218"/>
      <c r="H105" s="218"/>
      <c r="I105" s="218"/>
      <c r="J105" s="218"/>
      <c r="K105" s="218"/>
      <c r="L105" s="218"/>
      <c r="M105" s="211"/>
      <c r="N105" s="211"/>
      <c r="O105" s="211"/>
      <c r="P105" s="211"/>
      <c r="Q105" s="211"/>
      <c r="R105" s="211"/>
      <c r="S105" s="192"/>
      <c r="T105" s="179"/>
      <c r="U105" s="180"/>
    </row>
    <row r="106" spans="1:21" ht="14.25" customHeight="1">
      <c r="A106" s="217"/>
      <c r="B106" s="218"/>
      <c r="C106" s="211"/>
      <c r="D106" s="211"/>
      <c r="E106" s="211"/>
      <c r="F106" s="211"/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192"/>
      <c r="T106" s="179"/>
      <c r="U106" s="180"/>
    </row>
    <row r="107" spans="1:21" ht="14.25" customHeight="1">
      <c r="A107" s="217"/>
      <c r="B107" s="211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192"/>
      <c r="T107" s="179"/>
      <c r="U107" s="180"/>
    </row>
    <row r="108" spans="1:21" ht="14.25" customHeight="1">
      <c r="A108" s="217"/>
      <c r="B108" s="211"/>
      <c r="C108" s="21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  <c r="R108" s="211"/>
      <c r="S108" s="192"/>
      <c r="T108" s="179"/>
      <c r="U108" s="180"/>
    </row>
    <row r="109" spans="1:21" ht="14.25" customHeight="1">
      <c r="A109" s="217"/>
      <c r="B109" s="211"/>
      <c r="C109" s="211"/>
      <c r="D109" s="211"/>
      <c r="E109" s="211"/>
      <c r="F109" s="211"/>
      <c r="G109" s="211"/>
      <c r="H109" s="211"/>
      <c r="I109" s="211"/>
      <c r="J109" s="211"/>
      <c r="K109" s="211"/>
      <c r="L109" s="211"/>
      <c r="M109" s="211"/>
      <c r="N109" s="211"/>
      <c r="O109" s="211"/>
      <c r="P109" s="211"/>
      <c r="Q109" s="211"/>
      <c r="R109" s="211"/>
      <c r="S109" s="192"/>
      <c r="T109" s="179"/>
      <c r="U109" s="180"/>
    </row>
    <row r="110" spans="1:21" ht="14.25" customHeight="1">
      <c r="A110" s="217"/>
      <c r="B110" s="211"/>
      <c r="C110" s="211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  <c r="N110" s="211"/>
      <c r="O110" s="211"/>
      <c r="P110" s="211"/>
      <c r="Q110" s="211"/>
      <c r="R110" s="211"/>
      <c r="S110" s="192"/>
      <c r="T110" s="179"/>
      <c r="U110" s="180"/>
    </row>
    <row r="111" spans="1:21" ht="14.25" customHeight="1">
      <c r="A111" s="217"/>
      <c r="B111" s="211"/>
      <c r="C111" s="211"/>
      <c r="D111" s="211"/>
      <c r="E111" s="211"/>
      <c r="F111" s="211"/>
      <c r="G111" s="211"/>
      <c r="H111" s="211"/>
      <c r="I111" s="211"/>
      <c r="J111" s="211"/>
      <c r="K111" s="211"/>
      <c r="L111" s="211"/>
      <c r="M111" s="211"/>
      <c r="N111" s="211"/>
      <c r="O111" s="211"/>
      <c r="P111" s="211"/>
      <c r="Q111" s="211"/>
      <c r="R111" s="211"/>
      <c r="S111" s="192"/>
      <c r="T111" s="179"/>
      <c r="U111" s="180"/>
    </row>
    <row r="112" spans="1:21" ht="14.25" customHeight="1">
      <c r="A112" s="217"/>
      <c r="B112" s="211"/>
      <c r="C112" s="211"/>
      <c r="D112" s="211"/>
      <c r="E112" s="211"/>
      <c r="F112" s="211"/>
      <c r="G112" s="211"/>
      <c r="H112" s="211"/>
      <c r="I112" s="211"/>
      <c r="J112" s="211"/>
      <c r="K112" s="211"/>
      <c r="L112" s="211"/>
      <c r="M112" s="211"/>
      <c r="N112" s="211"/>
      <c r="O112" s="211"/>
      <c r="P112" s="211"/>
      <c r="Q112" s="211"/>
      <c r="R112" s="211"/>
      <c r="S112" s="192"/>
      <c r="T112" s="179"/>
      <c r="U112" s="180"/>
    </row>
    <row r="113" spans="1:21" ht="14.25" customHeight="1">
      <c r="A113" s="217"/>
      <c r="B113" s="211"/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211"/>
      <c r="R113" s="211"/>
      <c r="S113" s="192"/>
      <c r="T113" s="179"/>
      <c r="U113" s="180"/>
    </row>
    <row r="114" spans="1:21" ht="14.25" customHeight="1">
      <c r="A114" s="217"/>
      <c r="B114" s="211"/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  <c r="P114" s="211"/>
      <c r="Q114" s="211"/>
      <c r="R114" s="211"/>
      <c r="S114" s="192"/>
      <c r="T114" s="179"/>
      <c r="U114" s="180"/>
    </row>
    <row r="115" spans="1:21" ht="14.25" customHeight="1">
      <c r="A115" s="217"/>
      <c r="B115" s="211"/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211"/>
      <c r="O115" s="211"/>
      <c r="P115" s="211"/>
      <c r="Q115" s="211"/>
      <c r="R115" s="211"/>
      <c r="S115" s="192"/>
      <c r="T115" s="179"/>
      <c r="U115" s="180"/>
    </row>
    <row r="116" spans="1:21" ht="14.25" customHeight="1">
      <c r="A116" s="217"/>
      <c r="B116" s="211"/>
      <c r="C116" s="211"/>
      <c r="D116" s="211"/>
      <c r="E116" s="211"/>
      <c r="F116" s="211"/>
      <c r="G116" s="211"/>
      <c r="H116" s="211"/>
      <c r="I116" s="211"/>
      <c r="J116" s="211"/>
      <c r="K116" s="211"/>
      <c r="L116" s="211"/>
      <c r="M116" s="211"/>
      <c r="N116" s="211"/>
      <c r="O116" s="211"/>
      <c r="P116" s="211"/>
      <c r="Q116" s="211"/>
      <c r="R116" s="211"/>
      <c r="S116" s="192"/>
      <c r="T116" s="179"/>
      <c r="U116" s="180"/>
    </row>
    <row r="117" spans="1:21" ht="14.25" customHeight="1">
      <c r="A117" s="217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192"/>
      <c r="T117" s="179"/>
      <c r="U117" s="180"/>
    </row>
    <row r="118" spans="1:21" ht="14.25" customHeight="1">
      <c r="A118" s="217"/>
      <c r="B118" s="211"/>
      <c r="C118" s="211"/>
      <c r="D118" s="211"/>
      <c r="E118" s="211"/>
      <c r="F118" s="211"/>
      <c r="G118" s="211"/>
      <c r="H118" s="211"/>
      <c r="I118" s="211"/>
      <c r="J118" s="211"/>
      <c r="K118" s="211"/>
      <c r="L118" s="211"/>
      <c r="M118" s="211"/>
      <c r="N118" s="211"/>
      <c r="O118" s="211"/>
      <c r="P118" s="211"/>
      <c r="Q118" s="211"/>
      <c r="R118" s="211"/>
      <c r="S118" s="192"/>
      <c r="T118" s="179"/>
      <c r="U118" s="180"/>
    </row>
    <row r="119" spans="1:21" ht="14.25" customHeight="1">
      <c r="A119" s="217"/>
      <c r="B119" s="211"/>
      <c r="C119" s="211"/>
      <c r="D119" s="211"/>
      <c r="E119" s="211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192"/>
      <c r="T119" s="179"/>
      <c r="U119" s="180"/>
    </row>
    <row r="120" spans="1:21" ht="14.25" customHeight="1">
      <c r="A120" s="217"/>
      <c r="B120" s="211"/>
      <c r="C120" s="211"/>
      <c r="D120" s="211"/>
      <c r="E120" s="211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192"/>
      <c r="T120" s="179"/>
      <c r="U120" s="180"/>
    </row>
    <row r="121" spans="1:21" ht="14.25" customHeight="1">
      <c r="A121" s="217"/>
      <c r="B121" s="211"/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192"/>
      <c r="T121" s="179"/>
      <c r="U121" s="180"/>
    </row>
    <row r="122" spans="1:21" ht="14.25" customHeight="1">
      <c r="A122" s="217"/>
      <c r="B122" s="211"/>
      <c r="C122" s="211"/>
      <c r="D122" s="211"/>
      <c r="E122" s="211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211"/>
      <c r="R122" s="211"/>
      <c r="S122" s="192"/>
      <c r="T122" s="179"/>
      <c r="U122" s="180"/>
    </row>
    <row r="123" spans="1:21" ht="14.25" customHeight="1">
      <c r="A123" s="217"/>
      <c r="B123" s="211"/>
      <c r="C123" s="211"/>
      <c r="D123" s="211"/>
      <c r="E123" s="211"/>
      <c r="F123" s="211"/>
      <c r="G123" s="211"/>
      <c r="H123" s="211"/>
      <c r="I123" s="211"/>
      <c r="J123" s="211"/>
      <c r="K123" s="211"/>
      <c r="L123" s="211"/>
      <c r="M123" s="211"/>
      <c r="N123" s="211"/>
      <c r="O123" s="211"/>
      <c r="P123" s="211"/>
      <c r="Q123" s="211"/>
      <c r="R123" s="211"/>
      <c r="S123" s="192"/>
      <c r="T123" s="179"/>
      <c r="U123" s="180"/>
    </row>
    <row r="124" spans="1:21" ht="14.25" customHeight="1">
      <c r="A124" s="217"/>
      <c r="B124" s="211"/>
      <c r="C124" s="211"/>
      <c r="D124" s="211"/>
      <c r="E124" s="211"/>
      <c r="F124" s="211"/>
      <c r="G124" s="211"/>
      <c r="H124" s="211"/>
      <c r="I124" s="211"/>
      <c r="J124" s="211"/>
      <c r="K124" s="211"/>
      <c r="L124" s="211"/>
      <c r="M124" s="211"/>
      <c r="N124" s="211"/>
      <c r="O124" s="211"/>
      <c r="P124" s="211"/>
      <c r="Q124" s="211"/>
      <c r="R124" s="211"/>
      <c r="S124" s="192"/>
      <c r="T124" s="179"/>
      <c r="U124" s="180"/>
    </row>
    <row r="125" spans="1:21" ht="14.25" customHeight="1">
      <c r="A125" s="217"/>
      <c r="B125" s="211"/>
      <c r="C125" s="211"/>
      <c r="D125" s="211"/>
      <c r="E125" s="211"/>
      <c r="F125" s="211"/>
      <c r="G125" s="211"/>
      <c r="H125" s="211"/>
      <c r="I125" s="211"/>
      <c r="J125" s="211"/>
      <c r="K125" s="211"/>
      <c r="L125" s="211"/>
      <c r="M125" s="211"/>
      <c r="N125" s="211"/>
      <c r="O125" s="211"/>
      <c r="P125" s="211"/>
      <c r="Q125" s="211"/>
      <c r="R125" s="211"/>
      <c r="S125" s="192"/>
      <c r="T125" s="179"/>
      <c r="U125" s="180"/>
    </row>
    <row r="126" spans="1:21" ht="14.25" customHeight="1">
      <c r="A126" s="217"/>
      <c r="B126" s="211"/>
      <c r="C126" s="211"/>
      <c r="D126" s="211"/>
      <c r="E126" s="211"/>
      <c r="F126" s="211"/>
      <c r="G126" s="211"/>
      <c r="H126" s="211"/>
      <c r="I126" s="211"/>
      <c r="J126" s="211"/>
      <c r="K126" s="211"/>
      <c r="L126" s="211"/>
      <c r="M126" s="211"/>
      <c r="N126" s="211"/>
      <c r="O126" s="211"/>
      <c r="P126" s="211"/>
      <c r="Q126" s="211"/>
      <c r="R126" s="211"/>
      <c r="S126" s="192"/>
      <c r="T126" s="179"/>
      <c r="U126" s="180"/>
    </row>
    <row r="127" spans="1:21" ht="14.25" customHeight="1">
      <c r="A127" s="217"/>
      <c r="B127" s="211"/>
      <c r="C127" s="211"/>
      <c r="D127" s="211"/>
      <c r="E127" s="211"/>
      <c r="F127" s="211"/>
      <c r="G127" s="211"/>
      <c r="H127" s="211"/>
      <c r="I127" s="211"/>
      <c r="J127" s="211"/>
      <c r="K127" s="211"/>
      <c r="L127" s="211"/>
      <c r="M127" s="211"/>
      <c r="N127" s="211"/>
      <c r="O127" s="211"/>
      <c r="P127" s="211"/>
      <c r="Q127" s="211"/>
      <c r="R127" s="211"/>
      <c r="S127" s="192"/>
      <c r="T127" s="179"/>
      <c r="U127" s="180"/>
    </row>
    <row r="128" spans="1:21" ht="14.25" customHeight="1">
      <c r="A128" s="217"/>
      <c r="B128" s="211"/>
      <c r="C128" s="211"/>
      <c r="D128" s="211"/>
      <c r="E128" s="211"/>
      <c r="F128" s="211"/>
      <c r="G128" s="211"/>
      <c r="H128" s="211"/>
      <c r="I128" s="211"/>
      <c r="J128" s="211"/>
      <c r="K128" s="211"/>
      <c r="L128" s="211"/>
      <c r="M128" s="211"/>
      <c r="N128" s="211"/>
      <c r="O128" s="211"/>
      <c r="P128" s="211"/>
      <c r="Q128" s="211"/>
      <c r="R128" s="211"/>
      <c r="S128" s="192"/>
      <c r="T128" s="179"/>
      <c r="U128" s="180"/>
    </row>
    <row r="129" spans="1:21" ht="14.25" customHeight="1">
      <c r="A129" s="217"/>
      <c r="B129" s="211"/>
      <c r="C129" s="211"/>
      <c r="D129" s="211"/>
      <c r="E129" s="211"/>
      <c r="F129" s="211"/>
      <c r="G129" s="211"/>
      <c r="H129" s="211"/>
      <c r="I129" s="211"/>
      <c r="J129" s="211"/>
      <c r="K129" s="211"/>
      <c r="L129" s="211"/>
      <c r="M129" s="211"/>
      <c r="N129" s="211"/>
      <c r="O129" s="211"/>
      <c r="P129" s="211"/>
      <c r="Q129" s="211"/>
      <c r="R129" s="211"/>
      <c r="S129" s="192"/>
      <c r="T129" s="179"/>
      <c r="U129" s="180"/>
    </row>
    <row r="130" spans="1:21" ht="14.25" customHeight="1">
      <c r="A130" s="217"/>
      <c r="B130" s="211"/>
      <c r="C130" s="211"/>
      <c r="D130" s="211"/>
      <c r="E130" s="211"/>
      <c r="F130" s="211"/>
      <c r="G130" s="211"/>
      <c r="H130" s="211"/>
      <c r="I130" s="211"/>
      <c r="J130" s="211"/>
      <c r="K130" s="211"/>
      <c r="L130" s="211"/>
      <c r="M130" s="211"/>
      <c r="N130" s="211"/>
      <c r="O130" s="211"/>
      <c r="P130" s="211"/>
      <c r="Q130" s="211"/>
      <c r="R130" s="211"/>
      <c r="S130" s="192"/>
      <c r="T130" s="179"/>
      <c r="U130" s="180"/>
    </row>
    <row r="131" spans="1:21" ht="14.25" customHeight="1">
      <c r="A131" s="217"/>
      <c r="B131" s="211"/>
      <c r="C131" s="211"/>
      <c r="D131" s="211"/>
      <c r="E131" s="211"/>
      <c r="F131" s="211"/>
      <c r="G131" s="211"/>
      <c r="H131" s="211"/>
      <c r="I131" s="211"/>
      <c r="J131" s="211"/>
      <c r="K131" s="211"/>
      <c r="L131" s="211"/>
      <c r="M131" s="211"/>
      <c r="N131" s="211"/>
      <c r="O131" s="211"/>
      <c r="P131" s="211"/>
      <c r="Q131" s="211"/>
      <c r="R131" s="211"/>
      <c r="S131" s="192"/>
      <c r="T131" s="179"/>
      <c r="U131" s="180"/>
    </row>
    <row r="132" spans="1:21" ht="14.25" customHeight="1">
      <c r="A132" s="217"/>
      <c r="B132" s="211"/>
      <c r="C132" s="211"/>
      <c r="D132" s="211"/>
      <c r="E132" s="211"/>
      <c r="F132" s="211"/>
      <c r="G132" s="211"/>
      <c r="H132" s="211"/>
      <c r="I132" s="211"/>
      <c r="J132" s="211"/>
      <c r="K132" s="211"/>
      <c r="L132" s="211"/>
      <c r="M132" s="211"/>
      <c r="N132" s="211"/>
      <c r="O132" s="211"/>
      <c r="P132" s="211"/>
      <c r="Q132" s="211"/>
      <c r="R132" s="211"/>
      <c r="S132" s="192"/>
      <c r="T132" s="179"/>
      <c r="U132" s="180"/>
    </row>
    <row r="133" spans="1:21" ht="14.25" customHeight="1">
      <c r="A133" s="217"/>
      <c r="B133" s="211"/>
      <c r="C133" s="211"/>
      <c r="D133" s="211"/>
      <c r="E133" s="211"/>
      <c r="F133" s="211"/>
      <c r="G133" s="211"/>
      <c r="H133" s="211"/>
      <c r="I133" s="211"/>
      <c r="J133" s="211"/>
      <c r="K133" s="211"/>
      <c r="L133" s="211"/>
      <c r="M133" s="211"/>
      <c r="N133" s="211"/>
      <c r="O133" s="211"/>
      <c r="P133" s="211"/>
      <c r="Q133" s="211"/>
      <c r="R133" s="211"/>
      <c r="S133" s="192"/>
      <c r="T133" s="179"/>
      <c r="U133" s="180"/>
    </row>
    <row r="134" spans="1:21" ht="14.25" customHeight="1">
      <c r="A134" s="217"/>
      <c r="B134" s="211"/>
      <c r="C134" s="211"/>
      <c r="D134" s="211"/>
      <c r="E134" s="211"/>
      <c r="F134" s="211"/>
      <c r="G134" s="211"/>
      <c r="H134" s="211"/>
      <c r="I134" s="211"/>
      <c r="J134" s="211"/>
      <c r="K134" s="211"/>
      <c r="L134" s="211"/>
      <c r="M134" s="211"/>
      <c r="N134" s="211"/>
      <c r="O134" s="211"/>
      <c r="P134" s="211"/>
      <c r="Q134" s="211"/>
      <c r="R134" s="211"/>
      <c r="S134" s="192"/>
      <c r="T134" s="179"/>
      <c r="U134" s="180"/>
    </row>
    <row r="135" spans="1:21" ht="14.25" customHeight="1">
      <c r="A135" s="217"/>
      <c r="B135" s="211"/>
      <c r="C135" s="211"/>
      <c r="D135" s="211"/>
      <c r="E135" s="211"/>
      <c r="F135" s="211"/>
      <c r="G135" s="211"/>
      <c r="H135" s="211"/>
      <c r="I135" s="211"/>
      <c r="J135" s="211"/>
      <c r="K135" s="211"/>
      <c r="L135" s="211"/>
      <c r="M135" s="211"/>
      <c r="N135" s="211"/>
      <c r="O135" s="211"/>
      <c r="P135" s="211"/>
      <c r="Q135" s="211"/>
      <c r="R135" s="211"/>
      <c r="S135" s="192"/>
      <c r="T135" s="179"/>
      <c r="U135" s="180"/>
    </row>
    <row r="136" spans="1:21" ht="14.25" customHeight="1">
      <c r="A136" s="217"/>
      <c r="B136" s="211"/>
      <c r="C136" s="211"/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211"/>
      <c r="Q136" s="211"/>
      <c r="R136" s="211"/>
      <c r="S136" s="192"/>
      <c r="T136" s="179"/>
      <c r="U136" s="180"/>
    </row>
    <row r="137" spans="1:21" ht="14.25" customHeight="1">
      <c r="A137" s="217"/>
      <c r="B137" s="211"/>
      <c r="C137" s="211"/>
      <c r="D137" s="211"/>
      <c r="E137" s="211"/>
      <c r="F137" s="211"/>
      <c r="G137" s="211"/>
      <c r="H137" s="211"/>
      <c r="I137" s="211"/>
      <c r="J137" s="211"/>
      <c r="K137" s="211"/>
      <c r="L137" s="211"/>
      <c r="M137" s="211"/>
      <c r="N137" s="211"/>
      <c r="O137" s="211"/>
      <c r="P137" s="211"/>
      <c r="Q137" s="211"/>
      <c r="R137" s="211"/>
      <c r="S137" s="192"/>
      <c r="T137" s="179"/>
      <c r="U137" s="180"/>
    </row>
    <row r="138" spans="1:21" ht="14.25" customHeight="1">
      <c r="A138" s="217"/>
      <c r="B138" s="211"/>
      <c r="C138" s="211"/>
      <c r="D138" s="211"/>
      <c r="E138" s="211"/>
      <c r="F138" s="211"/>
      <c r="G138" s="211"/>
      <c r="H138" s="211"/>
      <c r="I138" s="211"/>
      <c r="J138" s="211"/>
      <c r="K138" s="211"/>
      <c r="L138" s="211"/>
      <c r="M138" s="211"/>
      <c r="N138" s="211"/>
      <c r="O138" s="211"/>
      <c r="P138" s="211"/>
      <c r="Q138" s="211"/>
      <c r="R138" s="211"/>
      <c r="S138" s="192"/>
      <c r="T138" s="179"/>
      <c r="U138" s="180"/>
    </row>
    <row r="139" spans="1:21" ht="14.25" customHeight="1">
      <c r="A139" s="217"/>
      <c r="B139" s="211"/>
      <c r="C139" s="211"/>
      <c r="D139" s="211"/>
      <c r="E139" s="211"/>
      <c r="F139" s="211"/>
      <c r="G139" s="211"/>
      <c r="H139" s="211"/>
      <c r="I139" s="211"/>
      <c r="J139" s="211"/>
      <c r="K139" s="211"/>
      <c r="L139" s="211"/>
      <c r="M139" s="211"/>
      <c r="N139" s="211"/>
      <c r="O139" s="211"/>
      <c r="P139" s="211"/>
      <c r="Q139" s="211"/>
      <c r="R139" s="211"/>
      <c r="S139" s="192"/>
      <c r="T139" s="179"/>
      <c r="U139" s="180"/>
    </row>
    <row r="140" spans="1:21" ht="14.25" customHeight="1">
      <c r="A140" s="217"/>
      <c r="B140" s="211"/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  <c r="P140" s="211"/>
      <c r="Q140" s="211"/>
      <c r="R140" s="211"/>
      <c r="S140" s="192"/>
      <c r="T140" s="179"/>
      <c r="U140" s="180"/>
    </row>
    <row r="141" spans="1:21" ht="14.25" customHeight="1">
      <c r="A141" s="217"/>
      <c r="B141" s="211"/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  <c r="P141" s="211"/>
      <c r="Q141" s="211"/>
      <c r="R141" s="211"/>
      <c r="S141" s="192"/>
      <c r="T141" s="179"/>
      <c r="U141" s="180"/>
    </row>
    <row r="142" spans="1:21" ht="14.25" customHeight="1">
      <c r="A142" s="217"/>
      <c r="B142" s="211"/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  <c r="P142" s="211"/>
      <c r="Q142" s="211"/>
      <c r="R142" s="211"/>
      <c r="S142" s="192"/>
      <c r="T142" s="179"/>
      <c r="U142" s="180"/>
    </row>
    <row r="143" spans="1:21" ht="14.25" customHeight="1">
      <c r="A143" s="217"/>
      <c r="B143" s="211"/>
      <c r="C143" s="211"/>
      <c r="D143" s="211"/>
      <c r="E143" s="211"/>
      <c r="F143" s="211"/>
      <c r="G143" s="211"/>
      <c r="H143" s="211"/>
      <c r="I143" s="211"/>
      <c r="J143" s="211"/>
      <c r="K143" s="211"/>
      <c r="L143" s="211"/>
      <c r="M143" s="211"/>
      <c r="N143" s="211"/>
      <c r="O143" s="211"/>
      <c r="P143" s="211"/>
      <c r="Q143" s="211"/>
      <c r="R143" s="211"/>
      <c r="S143" s="192"/>
      <c r="T143" s="179"/>
      <c r="U143" s="180"/>
    </row>
    <row r="144" spans="1:21" ht="14.25" customHeight="1">
      <c r="A144" s="217"/>
      <c r="B144" s="211"/>
      <c r="C144" s="211"/>
      <c r="D144" s="211"/>
      <c r="E144" s="211"/>
      <c r="F144" s="211"/>
      <c r="G144" s="211"/>
      <c r="H144" s="211"/>
      <c r="I144" s="211"/>
      <c r="J144" s="211"/>
      <c r="K144" s="211"/>
      <c r="L144" s="211"/>
      <c r="M144" s="211"/>
      <c r="N144" s="211"/>
      <c r="O144" s="211"/>
      <c r="P144" s="211"/>
      <c r="Q144" s="211"/>
      <c r="R144" s="211"/>
      <c r="S144" s="192"/>
      <c r="T144" s="179"/>
      <c r="U144" s="180"/>
    </row>
    <row r="145" spans="1:21" ht="14.25" customHeight="1">
      <c r="A145" s="217"/>
      <c r="B145" s="211"/>
      <c r="C145" s="211"/>
      <c r="D145" s="211"/>
      <c r="E145" s="211"/>
      <c r="F145" s="211"/>
      <c r="G145" s="211"/>
      <c r="H145" s="211"/>
      <c r="I145" s="211"/>
      <c r="J145" s="211"/>
      <c r="K145" s="211"/>
      <c r="L145" s="211"/>
      <c r="M145" s="211"/>
      <c r="N145" s="211"/>
      <c r="O145" s="211"/>
      <c r="P145" s="211"/>
      <c r="Q145" s="211"/>
      <c r="R145" s="211"/>
      <c r="S145" s="192"/>
      <c r="T145" s="179"/>
      <c r="U145" s="180"/>
    </row>
    <row r="146" spans="1:21" ht="14.25" customHeight="1">
      <c r="A146" s="217"/>
      <c r="B146" s="211"/>
      <c r="C146" s="211"/>
      <c r="D146" s="211"/>
      <c r="E146" s="211"/>
      <c r="F146" s="211"/>
      <c r="G146" s="211"/>
      <c r="H146" s="211"/>
      <c r="I146" s="211"/>
      <c r="J146" s="211"/>
      <c r="K146" s="211"/>
      <c r="L146" s="211"/>
      <c r="M146" s="211"/>
      <c r="N146" s="211"/>
      <c r="O146" s="211"/>
      <c r="P146" s="211"/>
      <c r="Q146" s="211"/>
      <c r="R146" s="211"/>
      <c r="S146" s="192"/>
      <c r="T146" s="179"/>
      <c r="U146" s="180"/>
    </row>
    <row r="147" spans="1:21" ht="14.25" customHeight="1">
      <c r="A147" s="217"/>
      <c r="B147" s="211"/>
      <c r="C147" s="211"/>
      <c r="D147" s="211"/>
      <c r="E147" s="211"/>
      <c r="F147" s="211"/>
      <c r="G147" s="211"/>
      <c r="H147" s="211"/>
      <c r="I147" s="211"/>
      <c r="J147" s="211"/>
      <c r="K147" s="211"/>
      <c r="L147" s="211"/>
      <c r="M147" s="211"/>
      <c r="N147" s="211"/>
      <c r="O147" s="211"/>
      <c r="P147" s="211"/>
      <c r="Q147" s="211"/>
      <c r="R147" s="211"/>
      <c r="S147" s="192"/>
      <c r="T147" s="179"/>
      <c r="U147" s="180"/>
    </row>
    <row r="148" spans="1:21" ht="14.25" customHeight="1">
      <c r="A148" s="217"/>
      <c r="B148" s="211"/>
      <c r="C148" s="211"/>
      <c r="D148" s="211"/>
      <c r="E148" s="211"/>
      <c r="F148" s="211"/>
      <c r="G148" s="211"/>
      <c r="H148" s="211"/>
      <c r="I148" s="211"/>
      <c r="J148" s="211"/>
      <c r="K148" s="211"/>
      <c r="L148" s="211"/>
      <c r="M148" s="211"/>
      <c r="N148" s="211"/>
      <c r="O148" s="211"/>
      <c r="P148" s="211"/>
      <c r="Q148" s="211"/>
      <c r="R148" s="211"/>
      <c r="S148" s="192"/>
      <c r="T148" s="179"/>
      <c r="U148" s="180"/>
    </row>
    <row r="149" spans="1:21" ht="14.25" customHeight="1">
      <c r="A149" s="217"/>
      <c r="B149" s="211"/>
      <c r="C149" s="211"/>
      <c r="D149" s="211"/>
      <c r="E149" s="211"/>
      <c r="F149" s="211"/>
      <c r="G149" s="211"/>
      <c r="H149" s="211"/>
      <c r="I149" s="211"/>
      <c r="J149" s="211"/>
      <c r="K149" s="211"/>
      <c r="L149" s="211"/>
      <c r="M149" s="211"/>
      <c r="N149" s="211"/>
      <c r="O149" s="211"/>
      <c r="P149" s="211"/>
      <c r="Q149" s="211"/>
      <c r="R149" s="211"/>
      <c r="S149" s="192"/>
      <c r="T149" s="179"/>
      <c r="U149" s="180"/>
    </row>
    <row r="150" spans="1:21" ht="14.25" customHeight="1">
      <c r="A150" s="217"/>
      <c r="B150" s="211"/>
      <c r="C150" s="211"/>
      <c r="D150" s="211"/>
      <c r="E150" s="211"/>
      <c r="F150" s="211"/>
      <c r="G150" s="211"/>
      <c r="H150" s="211"/>
      <c r="I150" s="211"/>
      <c r="J150" s="211"/>
      <c r="K150" s="211"/>
      <c r="L150" s="211"/>
      <c r="M150" s="211"/>
      <c r="N150" s="211"/>
      <c r="O150" s="211"/>
      <c r="P150" s="211"/>
      <c r="Q150" s="211"/>
      <c r="R150" s="211"/>
      <c r="S150" s="192"/>
      <c r="T150" s="179"/>
      <c r="U150" s="180"/>
    </row>
    <row r="151" spans="1:21" ht="14.25" customHeight="1">
      <c r="A151" s="217"/>
      <c r="B151" s="211"/>
      <c r="C151" s="211"/>
      <c r="D151" s="211"/>
      <c r="E151" s="211"/>
      <c r="F151" s="211"/>
      <c r="G151" s="211"/>
      <c r="H151" s="211"/>
      <c r="I151" s="211"/>
      <c r="J151" s="211"/>
      <c r="K151" s="211"/>
      <c r="L151" s="211"/>
      <c r="M151" s="211"/>
      <c r="N151" s="211"/>
      <c r="O151" s="211"/>
      <c r="P151" s="211"/>
      <c r="Q151" s="211"/>
      <c r="R151" s="211"/>
      <c r="S151" s="192"/>
      <c r="T151" s="179"/>
      <c r="U151" s="180"/>
    </row>
    <row r="152" spans="1:21" ht="14.25" customHeight="1">
      <c r="A152" s="217"/>
      <c r="B152" s="211"/>
      <c r="C152" s="211"/>
      <c r="D152" s="211"/>
      <c r="E152" s="211"/>
      <c r="F152" s="211"/>
      <c r="G152" s="211"/>
      <c r="H152" s="211"/>
      <c r="I152" s="211"/>
      <c r="J152" s="211"/>
      <c r="K152" s="211"/>
      <c r="L152" s="211"/>
      <c r="M152" s="211"/>
      <c r="N152" s="211"/>
      <c r="O152" s="211"/>
      <c r="P152" s="211"/>
      <c r="Q152" s="211"/>
      <c r="R152" s="211"/>
      <c r="S152" s="192"/>
      <c r="T152" s="179"/>
      <c r="U152" s="180"/>
    </row>
    <row r="153" spans="1:21" ht="14.25" customHeight="1">
      <c r="A153" s="217"/>
      <c r="B153" s="211"/>
      <c r="C153" s="211"/>
      <c r="D153" s="211"/>
      <c r="E153" s="211"/>
      <c r="F153" s="211"/>
      <c r="G153" s="211"/>
      <c r="H153" s="211"/>
      <c r="I153" s="211"/>
      <c r="J153" s="211"/>
      <c r="K153" s="211"/>
      <c r="L153" s="211"/>
      <c r="M153" s="211"/>
      <c r="N153" s="211"/>
      <c r="O153" s="211"/>
      <c r="P153" s="211"/>
      <c r="Q153" s="211"/>
      <c r="R153" s="211"/>
      <c r="S153" s="192"/>
      <c r="T153" s="179"/>
      <c r="U153" s="180"/>
    </row>
    <row r="154" spans="1:21" ht="14.25" customHeight="1">
      <c r="A154" s="217"/>
      <c r="B154" s="211"/>
      <c r="C154" s="211"/>
      <c r="D154" s="211"/>
      <c r="E154" s="211"/>
      <c r="F154" s="211"/>
      <c r="G154" s="211"/>
      <c r="H154" s="211"/>
      <c r="I154" s="211"/>
      <c r="J154" s="211"/>
      <c r="K154" s="211"/>
      <c r="L154" s="211"/>
      <c r="M154" s="211"/>
      <c r="N154" s="211"/>
      <c r="O154" s="211"/>
      <c r="P154" s="211"/>
      <c r="Q154" s="211"/>
      <c r="R154" s="211"/>
      <c r="S154" s="192"/>
      <c r="T154" s="179"/>
      <c r="U154" s="180"/>
    </row>
    <row r="155" spans="1:21" ht="14.25" customHeight="1">
      <c r="A155" s="217"/>
      <c r="B155" s="211"/>
      <c r="C155" s="211"/>
      <c r="D155" s="211"/>
      <c r="E155" s="211"/>
      <c r="F155" s="211"/>
      <c r="G155" s="211"/>
      <c r="H155" s="211"/>
      <c r="I155" s="211"/>
      <c r="J155" s="211"/>
      <c r="K155" s="211"/>
      <c r="L155" s="211"/>
      <c r="M155" s="211"/>
      <c r="N155" s="211"/>
      <c r="O155" s="211"/>
      <c r="P155" s="211"/>
      <c r="Q155" s="211"/>
      <c r="R155" s="211"/>
      <c r="S155" s="192"/>
      <c r="T155" s="179"/>
      <c r="U155" s="180"/>
    </row>
    <row r="156" spans="1:21" ht="14.25" customHeight="1">
      <c r="A156" s="217"/>
      <c r="B156" s="211"/>
      <c r="C156" s="211"/>
      <c r="D156" s="211"/>
      <c r="E156" s="211"/>
      <c r="F156" s="211"/>
      <c r="G156" s="211"/>
      <c r="H156" s="211"/>
      <c r="I156" s="211"/>
      <c r="J156" s="211"/>
      <c r="K156" s="211"/>
      <c r="L156" s="211"/>
      <c r="M156" s="211"/>
      <c r="N156" s="211"/>
      <c r="O156" s="211"/>
      <c r="P156" s="211"/>
      <c r="Q156" s="211"/>
      <c r="R156" s="211"/>
      <c r="S156" s="192"/>
      <c r="T156" s="179"/>
      <c r="U156" s="180"/>
    </row>
    <row r="157" spans="1:21" ht="14.25" customHeight="1">
      <c r="A157" s="217"/>
      <c r="B157" s="211"/>
      <c r="C157" s="211"/>
      <c r="D157" s="211"/>
      <c r="E157" s="211"/>
      <c r="F157" s="211"/>
      <c r="G157" s="211"/>
      <c r="H157" s="211"/>
      <c r="I157" s="211"/>
      <c r="J157" s="211"/>
      <c r="K157" s="211"/>
      <c r="L157" s="211"/>
      <c r="M157" s="211"/>
      <c r="N157" s="211"/>
      <c r="O157" s="211"/>
      <c r="P157" s="211"/>
      <c r="Q157" s="211"/>
      <c r="R157" s="211"/>
      <c r="S157" s="192"/>
      <c r="T157" s="179"/>
      <c r="U157" s="180"/>
    </row>
    <row r="158" spans="1:21" ht="14.25" customHeight="1">
      <c r="A158" s="217"/>
      <c r="B158" s="211"/>
      <c r="C158" s="211"/>
      <c r="D158" s="211"/>
      <c r="E158" s="211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  <c r="Q158" s="211"/>
      <c r="R158" s="211"/>
      <c r="S158" s="192"/>
      <c r="T158" s="179"/>
      <c r="U158" s="180"/>
    </row>
    <row r="159" spans="1:21" ht="14.25" customHeight="1">
      <c r="A159" s="217"/>
      <c r="B159" s="211"/>
      <c r="C159" s="211"/>
      <c r="D159" s="211"/>
      <c r="E159" s="211"/>
      <c r="F159" s="211"/>
      <c r="G159" s="211"/>
      <c r="H159" s="211"/>
      <c r="I159" s="211"/>
      <c r="J159" s="211"/>
      <c r="K159" s="211"/>
      <c r="L159" s="211"/>
      <c r="M159" s="211"/>
      <c r="N159" s="211"/>
      <c r="O159" s="211"/>
      <c r="P159" s="211"/>
      <c r="Q159" s="211"/>
      <c r="R159" s="211"/>
      <c r="S159" s="192"/>
      <c r="T159" s="179"/>
      <c r="U159" s="180"/>
    </row>
    <row r="160" spans="1:21" ht="14.25" customHeight="1">
      <c r="A160" s="217"/>
      <c r="B160" s="211"/>
      <c r="C160" s="211"/>
      <c r="D160" s="211"/>
      <c r="E160" s="211"/>
      <c r="F160" s="211"/>
      <c r="G160" s="211"/>
      <c r="H160" s="211"/>
      <c r="I160" s="211"/>
      <c r="J160" s="211"/>
      <c r="K160" s="211"/>
      <c r="L160" s="211"/>
      <c r="M160" s="211"/>
      <c r="N160" s="211"/>
      <c r="O160" s="211"/>
      <c r="P160" s="211"/>
      <c r="Q160" s="211"/>
      <c r="R160" s="211"/>
      <c r="S160" s="192"/>
      <c r="T160" s="179"/>
      <c r="U160" s="180"/>
    </row>
    <row r="161" spans="1:21" ht="14.25" customHeight="1">
      <c r="A161" s="217"/>
      <c r="B161" s="211"/>
      <c r="C161" s="211"/>
      <c r="D161" s="211"/>
      <c r="E161" s="211"/>
      <c r="F161" s="211"/>
      <c r="G161" s="211"/>
      <c r="H161" s="211"/>
      <c r="I161" s="211"/>
      <c r="J161" s="211"/>
      <c r="K161" s="211"/>
      <c r="L161" s="211"/>
      <c r="M161" s="211"/>
      <c r="N161" s="211"/>
      <c r="O161" s="211"/>
      <c r="P161" s="211"/>
      <c r="Q161" s="211"/>
      <c r="R161" s="211"/>
      <c r="S161" s="192"/>
      <c r="T161" s="179"/>
      <c r="U161" s="180"/>
    </row>
    <row r="162" spans="1:21" ht="14.25" customHeight="1">
      <c r="A162" s="217"/>
      <c r="B162" s="211"/>
      <c r="C162" s="211"/>
      <c r="D162" s="211"/>
      <c r="E162" s="211"/>
      <c r="F162" s="211"/>
      <c r="G162" s="211"/>
      <c r="H162" s="211"/>
      <c r="I162" s="211"/>
      <c r="J162" s="211"/>
      <c r="K162" s="211"/>
      <c r="L162" s="211"/>
      <c r="M162" s="211"/>
      <c r="N162" s="211"/>
      <c r="O162" s="211"/>
      <c r="P162" s="211"/>
      <c r="Q162" s="211"/>
      <c r="R162" s="211"/>
      <c r="S162" s="192"/>
      <c r="T162" s="179"/>
      <c r="U162" s="180"/>
    </row>
    <row r="163" spans="1:21" ht="14.25" customHeight="1">
      <c r="A163" s="217"/>
      <c r="B163" s="211"/>
      <c r="C163" s="211"/>
      <c r="D163" s="211"/>
      <c r="E163" s="211"/>
      <c r="F163" s="211"/>
      <c r="G163" s="211"/>
      <c r="H163" s="211"/>
      <c r="I163" s="211"/>
      <c r="J163" s="211"/>
      <c r="K163" s="211"/>
      <c r="L163" s="211"/>
      <c r="M163" s="211"/>
      <c r="N163" s="211"/>
      <c r="O163" s="211"/>
      <c r="P163" s="211"/>
      <c r="Q163" s="211"/>
      <c r="R163" s="211"/>
      <c r="S163" s="192"/>
      <c r="T163" s="179"/>
      <c r="U163" s="180"/>
    </row>
    <row r="164" spans="1:21" ht="14.25" customHeight="1">
      <c r="A164" s="217"/>
      <c r="B164" s="211"/>
      <c r="C164" s="211"/>
      <c r="D164" s="211"/>
      <c r="E164" s="211"/>
      <c r="F164" s="211"/>
      <c r="G164" s="211"/>
      <c r="H164" s="211"/>
      <c r="I164" s="211"/>
      <c r="J164" s="211"/>
      <c r="K164" s="211"/>
      <c r="L164" s="211"/>
      <c r="M164" s="211"/>
      <c r="N164" s="211"/>
      <c r="O164" s="211"/>
      <c r="P164" s="211"/>
      <c r="Q164" s="211"/>
      <c r="R164" s="211"/>
      <c r="S164" s="192"/>
      <c r="T164" s="179"/>
      <c r="U164" s="180"/>
    </row>
    <row r="165" spans="1:21" ht="14.25" customHeight="1">
      <c r="A165" s="217"/>
      <c r="B165" s="211"/>
      <c r="C165" s="211"/>
      <c r="D165" s="211"/>
      <c r="E165" s="211"/>
      <c r="F165" s="211"/>
      <c r="G165" s="211"/>
      <c r="H165" s="211"/>
      <c r="I165" s="211"/>
      <c r="J165" s="211"/>
      <c r="K165" s="211"/>
      <c r="L165" s="211"/>
      <c r="M165" s="211"/>
      <c r="N165" s="211"/>
      <c r="O165" s="211"/>
      <c r="P165" s="211"/>
      <c r="Q165" s="211"/>
      <c r="R165" s="211"/>
      <c r="S165" s="192"/>
      <c r="T165" s="179"/>
      <c r="U165" s="180"/>
    </row>
    <row r="166" spans="1:21" ht="14.25" customHeight="1">
      <c r="A166" s="217"/>
      <c r="B166" s="211"/>
      <c r="C166" s="211"/>
      <c r="D166" s="211"/>
      <c r="E166" s="211"/>
      <c r="F166" s="211"/>
      <c r="G166" s="211"/>
      <c r="H166" s="211"/>
      <c r="I166" s="211"/>
      <c r="J166" s="211"/>
      <c r="K166" s="211"/>
      <c r="L166" s="211"/>
      <c r="M166" s="211"/>
      <c r="N166" s="211"/>
      <c r="O166" s="211"/>
      <c r="P166" s="211"/>
      <c r="Q166" s="211"/>
      <c r="R166" s="211"/>
      <c r="S166" s="192"/>
      <c r="T166" s="179"/>
      <c r="U166" s="180"/>
    </row>
    <row r="167" spans="1:21" ht="14.25" customHeight="1">
      <c r="A167" s="217"/>
      <c r="B167" s="211"/>
      <c r="C167" s="211"/>
      <c r="D167" s="211"/>
      <c r="E167" s="211"/>
      <c r="F167" s="211"/>
      <c r="G167" s="211"/>
      <c r="H167" s="211"/>
      <c r="I167" s="211"/>
      <c r="J167" s="211"/>
      <c r="K167" s="211"/>
      <c r="L167" s="211"/>
      <c r="M167" s="211"/>
      <c r="N167" s="211"/>
      <c r="O167" s="211"/>
      <c r="P167" s="211"/>
      <c r="Q167" s="211"/>
      <c r="R167" s="211"/>
      <c r="S167" s="192"/>
      <c r="T167" s="179"/>
      <c r="U167" s="180"/>
    </row>
    <row r="168" spans="1:21" ht="14.25" customHeight="1">
      <c r="A168" s="217"/>
      <c r="B168" s="211"/>
      <c r="C168" s="211"/>
      <c r="D168" s="211"/>
      <c r="E168" s="211"/>
      <c r="F168" s="211"/>
      <c r="G168" s="211"/>
      <c r="H168" s="211"/>
      <c r="I168" s="211"/>
      <c r="J168" s="211"/>
      <c r="K168" s="211"/>
      <c r="L168" s="211"/>
      <c r="M168" s="211"/>
      <c r="N168" s="211"/>
      <c r="O168" s="211"/>
      <c r="P168" s="211"/>
      <c r="Q168" s="211"/>
      <c r="R168" s="211"/>
      <c r="S168" s="192"/>
      <c r="T168" s="179"/>
      <c r="U168" s="180"/>
    </row>
    <row r="169" spans="1:21" ht="14.25" customHeight="1">
      <c r="A169" s="217"/>
      <c r="B169" s="211"/>
      <c r="C169" s="211"/>
      <c r="D169" s="211"/>
      <c r="E169" s="211"/>
      <c r="F169" s="211"/>
      <c r="G169" s="211"/>
      <c r="H169" s="211"/>
      <c r="I169" s="211"/>
      <c r="J169" s="211"/>
      <c r="K169" s="211"/>
      <c r="L169" s="211"/>
      <c r="M169" s="211"/>
      <c r="N169" s="211"/>
      <c r="O169" s="211"/>
      <c r="P169" s="211"/>
      <c r="Q169" s="211"/>
      <c r="R169" s="211"/>
      <c r="S169" s="192"/>
      <c r="T169" s="179"/>
      <c r="U169" s="180"/>
    </row>
    <row r="170" spans="1:21" ht="14.25" customHeight="1">
      <c r="A170" s="217"/>
      <c r="B170" s="211"/>
      <c r="C170" s="211"/>
      <c r="D170" s="211"/>
      <c r="E170" s="211"/>
      <c r="F170" s="211"/>
      <c r="G170" s="211"/>
      <c r="H170" s="211"/>
      <c r="I170" s="211"/>
      <c r="J170" s="211"/>
      <c r="K170" s="211"/>
      <c r="L170" s="211"/>
      <c r="M170" s="211"/>
      <c r="N170" s="211"/>
      <c r="O170" s="211"/>
      <c r="P170" s="211"/>
      <c r="Q170" s="211"/>
      <c r="R170" s="211"/>
      <c r="S170" s="192"/>
      <c r="T170" s="179"/>
      <c r="U170" s="180"/>
    </row>
    <row r="171" spans="1:21" ht="14.25" customHeight="1">
      <c r="A171" s="217"/>
      <c r="B171" s="211"/>
      <c r="C171" s="211"/>
      <c r="D171" s="211"/>
      <c r="E171" s="211"/>
      <c r="F171" s="211"/>
      <c r="G171" s="211"/>
      <c r="H171" s="211"/>
      <c r="I171" s="211"/>
      <c r="J171" s="211"/>
      <c r="K171" s="211"/>
      <c r="L171" s="211"/>
      <c r="M171" s="211"/>
      <c r="N171" s="211"/>
      <c r="O171" s="211"/>
      <c r="P171" s="211"/>
      <c r="Q171" s="211"/>
      <c r="R171" s="211"/>
      <c r="S171" s="192"/>
      <c r="T171" s="179"/>
      <c r="U171" s="180"/>
    </row>
    <row r="172" spans="1:21" ht="14.25" customHeight="1">
      <c r="A172" s="217"/>
      <c r="B172" s="211"/>
      <c r="C172" s="211"/>
      <c r="D172" s="211"/>
      <c r="E172" s="211"/>
      <c r="F172" s="211"/>
      <c r="G172" s="211"/>
      <c r="H172" s="211"/>
      <c r="I172" s="211"/>
      <c r="J172" s="211"/>
      <c r="K172" s="211"/>
      <c r="L172" s="211"/>
      <c r="M172" s="211"/>
      <c r="N172" s="211"/>
      <c r="O172" s="211"/>
      <c r="P172" s="211"/>
      <c r="Q172" s="211"/>
      <c r="R172" s="211"/>
      <c r="S172" s="192"/>
      <c r="T172" s="179"/>
      <c r="U172" s="180"/>
    </row>
    <row r="173" spans="1:21" ht="14.25" customHeight="1">
      <c r="A173" s="217"/>
      <c r="B173" s="211"/>
      <c r="C173" s="211"/>
      <c r="D173" s="211"/>
      <c r="E173" s="211"/>
      <c r="F173" s="211"/>
      <c r="G173" s="211"/>
      <c r="H173" s="211"/>
      <c r="I173" s="211"/>
      <c r="J173" s="211"/>
      <c r="K173" s="211"/>
      <c r="L173" s="211"/>
      <c r="M173" s="211"/>
      <c r="N173" s="211"/>
      <c r="O173" s="211"/>
      <c r="P173" s="211"/>
      <c r="Q173" s="211"/>
      <c r="R173" s="211"/>
      <c r="S173" s="192"/>
      <c r="T173" s="179"/>
      <c r="U173" s="180"/>
    </row>
    <row r="174" spans="1:21" ht="14.25" customHeight="1">
      <c r="A174" s="217"/>
      <c r="B174" s="211"/>
      <c r="C174" s="211"/>
      <c r="D174" s="211"/>
      <c r="E174" s="211"/>
      <c r="F174" s="211"/>
      <c r="G174" s="211"/>
      <c r="H174" s="211"/>
      <c r="I174" s="211"/>
      <c r="J174" s="211"/>
      <c r="K174" s="211"/>
      <c r="L174" s="211"/>
      <c r="M174" s="211"/>
      <c r="N174" s="211"/>
      <c r="O174" s="211"/>
      <c r="P174" s="211"/>
      <c r="Q174" s="211"/>
      <c r="R174" s="211"/>
      <c r="S174" s="192"/>
      <c r="T174" s="179"/>
      <c r="U174" s="180"/>
    </row>
    <row r="175" spans="1:21" ht="14.25" customHeight="1">
      <c r="A175" s="217"/>
      <c r="B175" s="211"/>
      <c r="C175" s="211"/>
      <c r="D175" s="211"/>
      <c r="E175" s="211"/>
      <c r="F175" s="211"/>
      <c r="G175" s="211"/>
      <c r="H175" s="211"/>
      <c r="I175" s="211"/>
      <c r="J175" s="211"/>
      <c r="K175" s="211"/>
      <c r="L175" s="211"/>
      <c r="M175" s="211"/>
      <c r="N175" s="211"/>
      <c r="O175" s="211"/>
      <c r="P175" s="211"/>
      <c r="Q175" s="211"/>
      <c r="R175" s="211"/>
      <c r="S175" s="192"/>
      <c r="T175" s="179"/>
      <c r="U175" s="180"/>
    </row>
    <row r="176" spans="1:21" ht="14.25" customHeight="1">
      <c r="A176" s="217"/>
      <c r="B176" s="211"/>
      <c r="C176" s="211"/>
      <c r="D176" s="211"/>
      <c r="E176" s="211"/>
      <c r="F176" s="211"/>
      <c r="G176" s="211"/>
      <c r="H176" s="211"/>
      <c r="I176" s="211"/>
      <c r="J176" s="211"/>
      <c r="K176" s="211"/>
      <c r="L176" s="211"/>
      <c r="M176" s="211"/>
      <c r="N176" s="211"/>
      <c r="O176" s="211"/>
      <c r="P176" s="211"/>
      <c r="Q176" s="211"/>
      <c r="R176" s="211"/>
      <c r="S176" s="192"/>
      <c r="T176" s="179"/>
      <c r="U176" s="180"/>
    </row>
    <row r="177" spans="1:21" ht="14.25" customHeight="1">
      <c r="A177" s="217"/>
      <c r="B177" s="211"/>
      <c r="C177" s="211"/>
      <c r="D177" s="211"/>
      <c r="E177" s="211"/>
      <c r="F177" s="211"/>
      <c r="G177" s="211"/>
      <c r="H177" s="211"/>
      <c r="I177" s="211"/>
      <c r="J177" s="211"/>
      <c r="K177" s="211"/>
      <c r="L177" s="211"/>
      <c r="M177" s="211"/>
      <c r="N177" s="211"/>
      <c r="O177" s="211"/>
      <c r="P177" s="211"/>
      <c r="Q177" s="211"/>
      <c r="R177" s="211"/>
      <c r="S177" s="192"/>
      <c r="T177" s="179"/>
      <c r="U177" s="180"/>
    </row>
    <row r="178" spans="1:21" ht="14.25" customHeight="1">
      <c r="A178" s="217"/>
      <c r="B178" s="211"/>
      <c r="C178" s="211"/>
      <c r="D178" s="211"/>
      <c r="E178" s="211"/>
      <c r="F178" s="211"/>
      <c r="G178" s="211"/>
      <c r="H178" s="211"/>
      <c r="I178" s="211"/>
      <c r="J178" s="211"/>
      <c r="K178" s="211"/>
      <c r="L178" s="211"/>
      <c r="M178" s="211"/>
      <c r="N178" s="211"/>
      <c r="O178" s="211"/>
      <c r="P178" s="211"/>
      <c r="Q178" s="211"/>
      <c r="R178" s="211"/>
      <c r="S178" s="192"/>
      <c r="T178" s="179"/>
      <c r="U178" s="180"/>
    </row>
    <row r="179" spans="1:21" ht="14.25" customHeight="1">
      <c r="A179" s="217"/>
      <c r="B179" s="211"/>
      <c r="C179" s="211"/>
      <c r="D179" s="211"/>
      <c r="E179" s="211"/>
      <c r="F179" s="211"/>
      <c r="G179" s="211"/>
      <c r="H179" s="211"/>
      <c r="I179" s="211"/>
      <c r="J179" s="211"/>
      <c r="K179" s="211"/>
      <c r="L179" s="211"/>
      <c r="M179" s="211"/>
      <c r="N179" s="211"/>
      <c r="O179" s="211"/>
      <c r="P179" s="211"/>
      <c r="Q179" s="211"/>
      <c r="R179" s="211"/>
      <c r="S179" s="192"/>
      <c r="T179" s="179"/>
      <c r="U179" s="180"/>
    </row>
    <row r="180" spans="1:21" ht="14.25" customHeight="1">
      <c r="A180" s="217"/>
      <c r="B180" s="211"/>
      <c r="C180" s="211"/>
      <c r="D180" s="211"/>
      <c r="E180" s="211"/>
      <c r="F180" s="211"/>
      <c r="G180" s="211"/>
      <c r="H180" s="211"/>
      <c r="I180" s="211"/>
      <c r="J180" s="211"/>
      <c r="K180" s="211"/>
      <c r="L180" s="211"/>
      <c r="M180" s="211"/>
      <c r="N180" s="211"/>
      <c r="O180" s="211"/>
      <c r="P180" s="211"/>
      <c r="Q180" s="211"/>
      <c r="R180" s="211"/>
      <c r="S180" s="192"/>
      <c r="T180" s="179"/>
      <c r="U180" s="180"/>
    </row>
    <row r="181" spans="1:21" ht="14.25" customHeight="1">
      <c r="A181" s="217"/>
      <c r="B181" s="211"/>
      <c r="C181" s="211"/>
      <c r="D181" s="211"/>
      <c r="E181" s="211"/>
      <c r="F181" s="211"/>
      <c r="G181" s="211"/>
      <c r="H181" s="211"/>
      <c r="I181" s="211"/>
      <c r="J181" s="211"/>
      <c r="K181" s="211"/>
      <c r="L181" s="211"/>
      <c r="M181" s="211"/>
      <c r="N181" s="211"/>
      <c r="O181" s="211"/>
      <c r="P181" s="211"/>
      <c r="Q181" s="211"/>
      <c r="R181" s="211"/>
      <c r="S181" s="192"/>
      <c r="T181" s="179"/>
      <c r="U181" s="180"/>
    </row>
    <row r="182" spans="1:21" ht="14.25" customHeight="1">
      <c r="A182" s="217"/>
      <c r="B182" s="211"/>
      <c r="C182" s="211"/>
      <c r="D182" s="211"/>
      <c r="E182" s="211"/>
      <c r="F182" s="211"/>
      <c r="G182" s="211"/>
      <c r="H182" s="211"/>
      <c r="I182" s="211"/>
      <c r="J182" s="211"/>
      <c r="K182" s="211"/>
      <c r="L182" s="211"/>
      <c r="M182" s="211"/>
      <c r="N182" s="211"/>
      <c r="O182" s="211"/>
      <c r="P182" s="211"/>
      <c r="Q182" s="211"/>
      <c r="R182" s="211"/>
      <c r="S182" s="192"/>
      <c r="T182" s="179"/>
      <c r="U182" s="180"/>
    </row>
    <row r="183" spans="1:21" ht="14.25" customHeight="1">
      <c r="A183" s="217"/>
      <c r="B183" s="211"/>
      <c r="C183" s="211"/>
      <c r="D183" s="211"/>
      <c r="E183" s="211"/>
      <c r="F183" s="211"/>
      <c r="G183" s="211"/>
      <c r="H183" s="211"/>
      <c r="I183" s="211"/>
      <c r="J183" s="211"/>
      <c r="K183" s="211"/>
      <c r="L183" s="211"/>
      <c r="M183" s="211"/>
      <c r="N183" s="211"/>
      <c r="O183" s="211"/>
      <c r="P183" s="211"/>
      <c r="Q183" s="211"/>
      <c r="R183" s="211"/>
      <c r="S183" s="192"/>
      <c r="T183" s="179"/>
      <c r="U183" s="180"/>
    </row>
    <row r="184" spans="1:21" ht="14.25" customHeight="1">
      <c r="A184" s="217"/>
      <c r="B184" s="211"/>
      <c r="C184" s="211"/>
      <c r="D184" s="211"/>
      <c r="E184" s="211"/>
      <c r="F184" s="211"/>
      <c r="G184" s="211"/>
      <c r="H184" s="211"/>
      <c r="I184" s="211"/>
      <c r="J184" s="211"/>
      <c r="K184" s="211"/>
      <c r="L184" s="211"/>
      <c r="M184" s="211"/>
      <c r="N184" s="211"/>
      <c r="O184" s="211"/>
      <c r="P184" s="211"/>
      <c r="Q184" s="211"/>
      <c r="R184" s="211"/>
      <c r="S184" s="192"/>
      <c r="T184" s="179"/>
      <c r="U184" s="180"/>
    </row>
    <row r="185" spans="1:21" ht="14.25" customHeight="1">
      <c r="A185" s="217"/>
      <c r="B185" s="211"/>
      <c r="C185" s="211"/>
      <c r="D185" s="211"/>
      <c r="E185" s="211"/>
      <c r="F185" s="211"/>
      <c r="G185" s="211"/>
      <c r="H185" s="211"/>
      <c r="I185" s="211"/>
      <c r="J185" s="211"/>
      <c r="K185" s="211"/>
      <c r="L185" s="211"/>
      <c r="M185" s="211"/>
      <c r="N185" s="211"/>
      <c r="O185" s="211"/>
      <c r="P185" s="211"/>
      <c r="Q185" s="211"/>
      <c r="R185" s="211"/>
      <c r="S185" s="192"/>
      <c r="T185" s="179"/>
      <c r="U185" s="180"/>
    </row>
    <row r="186" spans="1:21" ht="14.25" customHeight="1">
      <c r="A186" s="217"/>
      <c r="B186" s="211"/>
      <c r="C186" s="211"/>
      <c r="D186" s="211"/>
      <c r="E186" s="211"/>
      <c r="F186" s="211"/>
      <c r="G186" s="211"/>
      <c r="H186" s="211"/>
      <c r="I186" s="211"/>
      <c r="J186" s="211"/>
      <c r="K186" s="211"/>
      <c r="L186" s="211"/>
      <c r="M186" s="211"/>
      <c r="N186" s="211"/>
      <c r="O186" s="211"/>
      <c r="P186" s="211"/>
      <c r="Q186" s="211"/>
      <c r="R186" s="211"/>
      <c r="S186" s="192"/>
      <c r="T186" s="179"/>
      <c r="U186" s="180"/>
    </row>
    <row r="187" spans="1:21" ht="14.25" customHeight="1">
      <c r="A187" s="217"/>
      <c r="B187" s="211"/>
      <c r="C187" s="211"/>
      <c r="D187" s="211"/>
      <c r="E187" s="211"/>
      <c r="F187" s="211"/>
      <c r="G187" s="211"/>
      <c r="H187" s="211"/>
      <c r="I187" s="211"/>
      <c r="J187" s="211"/>
      <c r="K187" s="211"/>
      <c r="L187" s="211"/>
      <c r="M187" s="211"/>
      <c r="N187" s="211"/>
      <c r="O187" s="211"/>
      <c r="P187" s="211"/>
      <c r="Q187" s="211"/>
      <c r="R187" s="211"/>
      <c r="S187" s="192"/>
      <c r="T187" s="179"/>
      <c r="U187" s="180"/>
    </row>
    <row r="188" spans="1:21" ht="14.25" customHeight="1">
      <c r="A188" s="217"/>
      <c r="B188" s="211"/>
      <c r="C188" s="211"/>
      <c r="D188" s="211"/>
      <c r="E188" s="211"/>
      <c r="F188" s="211"/>
      <c r="G188" s="211"/>
      <c r="H188" s="211"/>
      <c r="I188" s="211"/>
      <c r="J188" s="211"/>
      <c r="K188" s="211"/>
      <c r="L188" s="211"/>
      <c r="M188" s="211"/>
      <c r="N188" s="211"/>
      <c r="O188" s="211"/>
      <c r="P188" s="211"/>
      <c r="Q188" s="211"/>
      <c r="R188" s="211"/>
      <c r="S188" s="192"/>
      <c r="T188" s="179"/>
      <c r="U188" s="180"/>
    </row>
    <row r="189" spans="1:21" ht="14.25" customHeight="1">
      <c r="A189" s="217"/>
      <c r="B189" s="211"/>
      <c r="C189" s="211"/>
      <c r="D189" s="211"/>
      <c r="E189" s="211"/>
      <c r="F189" s="211"/>
      <c r="G189" s="211"/>
      <c r="H189" s="211"/>
      <c r="I189" s="211"/>
      <c r="J189" s="211"/>
      <c r="K189" s="211"/>
      <c r="L189" s="211"/>
      <c r="M189" s="211"/>
      <c r="N189" s="211"/>
      <c r="O189" s="211"/>
      <c r="P189" s="211"/>
      <c r="Q189" s="211"/>
      <c r="R189" s="211"/>
      <c r="S189" s="192"/>
      <c r="T189" s="179"/>
      <c r="U189" s="180"/>
    </row>
    <row r="190" spans="1:21" ht="14.25" customHeight="1">
      <c r="A190" s="217"/>
      <c r="B190" s="211"/>
      <c r="C190" s="211"/>
      <c r="D190" s="211"/>
      <c r="E190" s="211"/>
      <c r="F190" s="211"/>
      <c r="G190" s="211"/>
      <c r="H190" s="211"/>
      <c r="I190" s="211"/>
      <c r="J190" s="211"/>
      <c r="K190" s="211"/>
      <c r="L190" s="211"/>
      <c r="M190" s="211"/>
      <c r="N190" s="211"/>
      <c r="O190" s="211"/>
      <c r="P190" s="211"/>
      <c r="Q190" s="211"/>
      <c r="R190" s="211"/>
      <c r="S190" s="192"/>
      <c r="T190" s="179"/>
      <c r="U190" s="180"/>
    </row>
    <row r="191" spans="1:21" ht="14.25" customHeight="1">
      <c r="A191" s="217"/>
      <c r="B191" s="211"/>
      <c r="C191" s="211"/>
      <c r="D191" s="211"/>
      <c r="E191" s="211"/>
      <c r="F191" s="211"/>
      <c r="G191" s="211"/>
      <c r="H191" s="211"/>
      <c r="I191" s="211"/>
      <c r="J191" s="211"/>
      <c r="K191" s="211"/>
      <c r="L191" s="211"/>
      <c r="M191" s="211"/>
      <c r="N191" s="211"/>
      <c r="O191" s="211"/>
      <c r="P191" s="211"/>
      <c r="Q191" s="211"/>
      <c r="R191" s="211"/>
      <c r="S191" s="192"/>
      <c r="T191" s="179"/>
      <c r="U191" s="180"/>
    </row>
    <row r="192" spans="1:21" ht="14.25" customHeight="1">
      <c r="A192" s="217"/>
      <c r="B192" s="211"/>
      <c r="C192" s="211"/>
      <c r="D192" s="211"/>
      <c r="E192" s="211"/>
      <c r="F192" s="211"/>
      <c r="G192" s="211"/>
      <c r="H192" s="211"/>
      <c r="I192" s="211"/>
      <c r="J192" s="211"/>
      <c r="K192" s="211"/>
      <c r="L192" s="211"/>
      <c r="M192" s="211"/>
      <c r="N192" s="211"/>
      <c r="O192" s="211"/>
      <c r="P192" s="211"/>
      <c r="Q192" s="211"/>
      <c r="R192" s="211"/>
      <c r="S192" s="192"/>
      <c r="T192" s="179"/>
      <c r="U192" s="180"/>
    </row>
    <row r="193" spans="1:21" ht="14.25" customHeight="1">
      <c r="A193" s="217"/>
      <c r="B193" s="211"/>
      <c r="C193" s="211"/>
      <c r="D193" s="211"/>
      <c r="E193" s="211"/>
      <c r="F193" s="211"/>
      <c r="G193" s="211"/>
      <c r="H193" s="211"/>
      <c r="I193" s="211"/>
      <c r="J193" s="211"/>
      <c r="K193" s="211"/>
      <c r="L193" s="211"/>
      <c r="M193" s="211"/>
      <c r="N193" s="211"/>
      <c r="O193" s="211"/>
      <c r="P193" s="211"/>
      <c r="Q193" s="211"/>
      <c r="R193" s="211"/>
      <c r="S193" s="192"/>
      <c r="T193" s="179"/>
      <c r="U193" s="180"/>
    </row>
    <row r="194" spans="1:21" ht="14.25" customHeight="1">
      <c r="A194" s="217"/>
      <c r="B194" s="211"/>
      <c r="C194" s="211"/>
      <c r="D194" s="211"/>
      <c r="E194" s="211"/>
      <c r="F194" s="211"/>
      <c r="G194" s="211"/>
      <c r="H194" s="211"/>
      <c r="I194" s="211"/>
      <c r="J194" s="211"/>
      <c r="K194" s="211"/>
      <c r="L194" s="211"/>
      <c r="M194" s="211"/>
      <c r="N194" s="211"/>
      <c r="O194" s="211"/>
      <c r="P194" s="211"/>
      <c r="Q194" s="211"/>
      <c r="R194" s="211"/>
      <c r="S194" s="192"/>
      <c r="T194" s="179"/>
      <c r="U194" s="180"/>
    </row>
    <row r="195" spans="1:21" ht="14.25" customHeight="1">
      <c r="A195" s="217"/>
      <c r="B195" s="211"/>
      <c r="C195" s="211"/>
      <c r="D195" s="211"/>
      <c r="E195" s="211"/>
      <c r="F195" s="211"/>
      <c r="G195" s="211"/>
      <c r="H195" s="211"/>
      <c r="I195" s="211"/>
      <c r="J195" s="211"/>
      <c r="K195" s="211"/>
      <c r="L195" s="211"/>
      <c r="M195" s="211"/>
      <c r="N195" s="211"/>
      <c r="O195" s="211"/>
      <c r="P195" s="211"/>
      <c r="Q195" s="211"/>
      <c r="R195" s="211"/>
      <c r="S195" s="192"/>
      <c r="T195" s="179"/>
      <c r="U195" s="180"/>
    </row>
    <row r="196" spans="1:21" ht="14.25" customHeight="1">
      <c r="A196" s="217"/>
      <c r="B196" s="211"/>
      <c r="C196" s="211"/>
      <c r="D196" s="211"/>
      <c r="E196" s="211"/>
      <c r="F196" s="211"/>
      <c r="G196" s="211"/>
      <c r="H196" s="211"/>
      <c r="I196" s="211"/>
      <c r="J196" s="211"/>
      <c r="K196" s="211"/>
      <c r="L196" s="211"/>
      <c r="M196" s="211"/>
      <c r="N196" s="211"/>
      <c r="O196" s="211"/>
      <c r="P196" s="211"/>
      <c r="Q196" s="211"/>
      <c r="R196" s="211"/>
      <c r="S196" s="192"/>
      <c r="T196" s="179"/>
      <c r="U196" s="180"/>
    </row>
    <row r="197" spans="1:21" ht="14.25" customHeight="1">
      <c r="A197" s="217"/>
      <c r="B197" s="211"/>
      <c r="C197" s="211"/>
      <c r="D197" s="211"/>
      <c r="E197" s="211"/>
      <c r="F197" s="211"/>
      <c r="G197" s="211"/>
      <c r="H197" s="211"/>
      <c r="I197" s="211"/>
      <c r="J197" s="211"/>
      <c r="K197" s="211"/>
      <c r="L197" s="211"/>
      <c r="M197" s="211"/>
      <c r="N197" s="211"/>
      <c r="O197" s="211"/>
      <c r="P197" s="211"/>
      <c r="Q197" s="211"/>
      <c r="R197" s="211"/>
      <c r="S197" s="192"/>
      <c r="T197" s="179"/>
      <c r="U197" s="180"/>
    </row>
    <row r="198" spans="1:21" ht="14.25" customHeight="1">
      <c r="A198" s="217"/>
      <c r="B198" s="211"/>
      <c r="C198" s="211"/>
      <c r="D198" s="211"/>
      <c r="E198" s="211"/>
      <c r="F198" s="211"/>
      <c r="G198" s="211"/>
      <c r="H198" s="211"/>
      <c r="I198" s="211"/>
      <c r="J198" s="211"/>
      <c r="K198" s="211"/>
      <c r="L198" s="211"/>
      <c r="M198" s="211"/>
      <c r="N198" s="211"/>
      <c r="O198" s="211"/>
      <c r="P198" s="211"/>
      <c r="Q198" s="211"/>
      <c r="R198" s="211"/>
      <c r="S198" s="192"/>
      <c r="T198" s="179"/>
      <c r="U198" s="180"/>
    </row>
    <row r="199" spans="1:21" ht="14.25" customHeight="1">
      <c r="A199" s="217"/>
      <c r="B199" s="211"/>
      <c r="C199" s="211"/>
      <c r="D199" s="211"/>
      <c r="E199" s="211"/>
      <c r="F199" s="211"/>
      <c r="G199" s="211"/>
      <c r="H199" s="211"/>
      <c r="I199" s="211"/>
      <c r="J199" s="211"/>
      <c r="K199" s="211"/>
      <c r="L199" s="211"/>
      <c r="M199" s="211"/>
      <c r="N199" s="211"/>
      <c r="O199" s="211"/>
      <c r="P199" s="211"/>
      <c r="Q199" s="211"/>
      <c r="R199" s="211"/>
      <c r="S199" s="192"/>
      <c r="T199" s="179"/>
      <c r="U199" s="180"/>
    </row>
    <row r="200" spans="1:21" ht="14.25" customHeight="1">
      <c r="A200" s="217"/>
      <c r="B200" s="211"/>
      <c r="C200" s="211"/>
      <c r="D200" s="211"/>
      <c r="E200" s="211"/>
      <c r="F200" s="211"/>
      <c r="G200" s="211"/>
      <c r="H200" s="211"/>
      <c r="I200" s="211"/>
      <c r="J200" s="211"/>
      <c r="K200" s="211"/>
      <c r="L200" s="211"/>
      <c r="M200" s="211"/>
      <c r="N200" s="211"/>
      <c r="O200" s="211"/>
      <c r="P200" s="211"/>
      <c r="Q200" s="211"/>
      <c r="R200" s="211"/>
      <c r="S200" s="192"/>
      <c r="T200" s="179"/>
      <c r="U200" s="180"/>
    </row>
    <row r="201" spans="1:21" ht="14.25" customHeight="1">
      <c r="A201" s="217"/>
      <c r="B201" s="211"/>
      <c r="C201" s="211"/>
      <c r="D201" s="211"/>
      <c r="E201" s="211"/>
      <c r="F201" s="211"/>
      <c r="G201" s="211"/>
      <c r="H201" s="211"/>
      <c r="I201" s="211"/>
      <c r="J201" s="211"/>
      <c r="K201" s="211"/>
      <c r="L201" s="211"/>
      <c r="M201" s="211"/>
      <c r="N201" s="211"/>
      <c r="O201" s="211"/>
      <c r="P201" s="211"/>
      <c r="Q201" s="211"/>
      <c r="R201" s="211"/>
      <c r="S201" s="192"/>
      <c r="T201" s="179"/>
      <c r="U201" s="180"/>
    </row>
    <row r="202" spans="1:21" ht="14.25" customHeight="1">
      <c r="A202" s="217"/>
      <c r="B202" s="211"/>
      <c r="C202" s="211"/>
      <c r="D202" s="211"/>
      <c r="E202" s="211"/>
      <c r="F202" s="211"/>
      <c r="G202" s="211"/>
      <c r="H202" s="211"/>
      <c r="I202" s="211"/>
      <c r="J202" s="211"/>
      <c r="K202" s="211"/>
      <c r="L202" s="211"/>
      <c r="M202" s="211"/>
      <c r="N202" s="211"/>
      <c r="O202" s="211"/>
      <c r="P202" s="211"/>
      <c r="Q202" s="211"/>
      <c r="R202" s="211"/>
      <c r="S202" s="192"/>
      <c r="T202" s="179"/>
      <c r="U202" s="180"/>
    </row>
    <row r="203" spans="1:21" ht="14.25" customHeight="1">
      <c r="A203" s="217"/>
      <c r="B203" s="211"/>
      <c r="C203" s="211"/>
      <c r="D203" s="211"/>
      <c r="E203" s="211"/>
      <c r="F203" s="211"/>
      <c r="G203" s="211"/>
      <c r="H203" s="211"/>
      <c r="I203" s="211"/>
      <c r="J203" s="211"/>
      <c r="K203" s="211"/>
      <c r="L203" s="211"/>
      <c r="M203" s="211"/>
      <c r="N203" s="211"/>
      <c r="O203" s="211"/>
      <c r="P203" s="211"/>
      <c r="Q203" s="211"/>
      <c r="R203" s="211"/>
      <c r="S203" s="192"/>
      <c r="T203" s="179"/>
      <c r="U203" s="180"/>
    </row>
    <row r="204" spans="1:21" ht="14.25" customHeight="1">
      <c r="A204" s="217"/>
      <c r="B204" s="211"/>
      <c r="C204" s="211"/>
      <c r="D204" s="211"/>
      <c r="E204" s="211"/>
      <c r="F204" s="211"/>
      <c r="G204" s="211"/>
      <c r="H204" s="211"/>
      <c r="I204" s="211"/>
      <c r="J204" s="211"/>
      <c r="K204" s="211"/>
      <c r="L204" s="211"/>
      <c r="M204" s="211"/>
      <c r="N204" s="211"/>
      <c r="O204" s="211"/>
      <c r="P204" s="211"/>
      <c r="Q204" s="211"/>
      <c r="R204" s="211"/>
      <c r="S204" s="192"/>
      <c r="T204" s="179"/>
      <c r="U204" s="180"/>
    </row>
    <row r="205" spans="1:21" ht="14.25" customHeight="1">
      <c r="A205" s="217"/>
      <c r="B205" s="211"/>
      <c r="C205" s="211"/>
      <c r="D205" s="211"/>
      <c r="E205" s="211"/>
      <c r="F205" s="211"/>
      <c r="G205" s="211"/>
      <c r="H205" s="211"/>
      <c r="I205" s="211"/>
      <c r="J205" s="211"/>
      <c r="K205" s="211"/>
      <c r="L205" s="211"/>
      <c r="M205" s="211"/>
      <c r="N205" s="211"/>
      <c r="O205" s="211"/>
      <c r="P205" s="211"/>
      <c r="Q205" s="211"/>
      <c r="R205" s="211"/>
      <c r="S205" s="192"/>
      <c r="T205" s="179"/>
      <c r="U205" s="180"/>
    </row>
    <row r="206" spans="1:21" ht="14.25" customHeight="1">
      <c r="A206" s="217"/>
      <c r="B206" s="211"/>
      <c r="C206" s="211"/>
      <c r="D206" s="211"/>
      <c r="E206" s="211"/>
      <c r="F206" s="211"/>
      <c r="G206" s="211"/>
      <c r="H206" s="211"/>
      <c r="I206" s="211"/>
      <c r="J206" s="211"/>
      <c r="K206" s="211"/>
      <c r="L206" s="211"/>
      <c r="M206" s="211"/>
      <c r="N206" s="211"/>
      <c r="O206" s="211"/>
      <c r="P206" s="211"/>
      <c r="Q206" s="211"/>
      <c r="R206" s="211"/>
      <c r="S206" s="192"/>
      <c r="T206" s="179"/>
      <c r="U206" s="180"/>
    </row>
    <row r="207" spans="1:21" ht="14.25" customHeight="1">
      <c r="A207" s="217"/>
      <c r="B207" s="211"/>
      <c r="C207" s="211"/>
      <c r="D207" s="211"/>
      <c r="E207" s="211"/>
      <c r="F207" s="211"/>
      <c r="G207" s="211"/>
      <c r="H207" s="211"/>
      <c r="I207" s="211"/>
      <c r="J207" s="211"/>
      <c r="K207" s="211"/>
      <c r="L207" s="211"/>
      <c r="M207" s="211"/>
      <c r="N207" s="211"/>
      <c r="O207" s="211"/>
      <c r="P207" s="211"/>
      <c r="Q207" s="211"/>
      <c r="R207" s="211"/>
      <c r="S207" s="192"/>
      <c r="T207" s="179"/>
      <c r="U207" s="180"/>
    </row>
    <row r="208" spans="1:21" ht="14.25" customHeight="1">
      <c r="A208" s="217"/>
      <c r="B208" s="211"/>
      <c r="C208" s="211"/>
      <c r="D208" s="211"/>
      <c r="E208" s="211"/>
      <c r="F208" s="211"/>
      <c r="G208" s="211"/>
      <c r="H208" s="211"/>
      <c r="I208" s="211"/>
      <c r="J208" s="211"/>
      <c r="K208" s="211"/>
      <c r="L208" s="211"/>
      <c r="M208" s="211"/>
      <c r="N208" s="211"/>
      <c r="O208" s="211"/>
      <c r="P208" s="211"/>
      <c r="Q208" s="211"/>
      <c r="R208" s="211"/>
      <c r="S208" s="192"/>
      <c r="T208" s="179"/>
      <c r="U208" s="180"/>
    </row>
    <row r="209" spans="1:21" ht="14.25" customHeight="1">
      <c r="A209" s="217"/>
      <c r="B209" s="211"/>
      <c r="C209" s="211"/>
      <c r="D209" s="211"/>
      <c r="E209" s="211"/>
      <c r="F209" s="211"/>
      <c r="G209" s="211"/>
      <c r="H209" s="211"/>
      <c r="I209" s="211"/>
      <c r="J209" s="211"/>
      <c r="K209" s="211"/>
      <c r="L209" s="211"/>
      <c r="M209" s="211"/>
      <c r="N209" s="211"/>
      <c r="O209" s="211"/>
      <c r="P209" s="211"/>
      <c r="Q209" s="211"/>
      <c r="R209" s="211"/>
      <c r="S209" s="192"/>
      <c r="T209" s="179"/>
      <c r="U209" s="180"/>
    </row>
    <row r="210" spans="1:21" ht="14.25" customHeight="1">
      <c r="A210" s="217"/>
      <c r="B210" s="211"/>
      <c r="C210" s="211"/>
      <c r="D210" s="211"/>
      <c r="E210" s="211"/>
      <c r="F210" s="211"/>
      <c r="G210" s="211"/>
      <c r="H210" s="211"/>
      <c r="I210" s="211"/>
      <c r="J210" s="211"/>
      <c r="K210" s="211"/>
      <c r="L210" s="211"/>
      <c r="M210" s="211"/>
      <c r="N210" s="211"/>
      <c r="O210" s="211"/>
      <c r="P210" s="211"/>
      <c r="Q210" s="211"/>
      <c r="R210" s="211"/>
      <c r="S210" s="192"/>
      <c r="T210" s="179"/>
      <c r="U210" s="180"/>
    </row>
    <row r="211" spans="1:21" ht="14.25" customHeight="1">
      <c r="A211" s="217"/>
      <c r="B211" s="211"/>
      <c r="C211" s="211"/>
      <c r="D211" s="211"/>
      <c r="E211" s="211"/>
      <c r="F211" s="211"/>
      <c r="G211" s="211"/>
      <c r="H211" s="211"/>
      <c r="I211" s="211"/>
      <c r="J211" s="211"/>
      <c r="K211" s="211"/>
      <c r="L211" s="211"/>
      <c r="M211" s="211"/>
      <c r="N211" s="211"/>
      <c r="O211" s="211"/>
      <c r="P211" s="211"/>
      <c r="Q211" s="211"/>
      <c r="R211" s="211"/>
      <c r="S211" s="192"/>
      <c r="T211" s="179"/>
      <c r="U211" s="180"/>
    </row>
    <row r="212" spans="1:21" ht="14.25" customHeight="1">
      <c r="A212" s="217"/>
      <c r="B212" s="211"/>
      <c r="C212" s="211"/>
      <c r="D212" s="211"/>
      <c r="E212" s="211"/>
      <c r="F212" s="211"/>
      <c r="G212" s="211"/>
      <c r="H212" s="211"/>
      <c r="I212" s="211"/>
      <c r="J212" s="211"/>
      <c r="K212" s="211"/>
      <c r="L212" s="211"/>
      <c r="M212" s="211"/>
      <c r="N212" s="211"/>
      <c r="O212" s="211"/>
      <c r="P212" s="211"/>
      <c r="Q212" s="211"/>
      <c r="R212" s="211"/>
      <c r="S212" s="192"/>
      <c r="T212" s="179"/>
      <c r="U212" s="180"/>
    </row>
    <row r="213" spans="1:21" ht="14.25" customHeight="1">
      <c r="A213" s="217"/>
      <c r="B213" s="211"/>
      <c r="C213" s="211"/>
      <c r="D213" s="211"/>
      <c r="E213" s="211"/>
      <c r="F213" s="211"/>
      <c r="G213" s="211"/>
      <c r="H213" s="211"/>
      <c r="I213" s="211"/>
      <c r="J213" s="211"/>
      <c r="K213" s="211"/>
      <c r="L213" s="211"/>
      <c r="M213" s="211"/>
      <c r="N213" s="211"/>
      <c r="O213" s="211"/>
      <c r="P213" s="211"/>
      <c r="Q213" s="211"/>
      <c r="R213" s="211"/>
      <c r="S213" s="192"/>
      <c r="T213" s="179"/>
      <c r="U213" s="180"/>
    </row>
    <row r="214" spans="1:21" ht="14.25" customHeight="1">
      <c r="A214" s="217"/>
      <c r="B214" s="211"/>
      <c r="C214" s="211"/>
      <c r="D214" s="211"/>
      <c r="E214" s="211"/>
      <c r="F214" s="211"/>
      <c r="G214" s="211"/>
      <c r="H214" s="211"/>
      <c r="I214" s="211"/>
      <c r="J214" s="211"/>
      <c r="K214" s="211"/>
      <c r="L214" s="211"/>
      <c r="M214" s="211"/>
      <c r="N214" s="211"/>
      <c r="O214" s="211"/>
      <c r="P214" s="211"/>
      <c r="Q214" s="211"/>
      <c r="R214" s="211"/>
      <c r="S214" s="192"/>
      <c r="T214" s="179"/>
      <c r="U214" s="180"/>
    </row>
    <row r="215" spans="1:21" ht="14.25" customHeight="1">
      <c r="A215" s="217"/>
      <c r="B215" s="211"/>
      <c r="C215" s="211"/>
      <c r="D215" s="211"/>
      <c r="E215" s="211"/>
      <c r="F215" s="211"/>
      <c r="G215" s="211"/>
      <c r="H215" s="211"/>
      <c r="I215" s="211"/>
      <c r="J215" s="211"/>
      <c r="K215" s="211"/>
      <c r="L215" s="211"/>
      <c r="M215" s="211"/>
      <c r="N215" s="211"/>
      <c r="O215" s="211"/>
      <c r="P215" s="211"/>
      <c r="Q215" s="211"/>
      <c r="R215" s="211"/>
      <c r="S215" s="192"/>
      <c r="T215" s="179"/>
      <c r="U215" s="180"/>
    </row>
    <row r="216" spans="1:21" ht="14.25" customHeight="1">
      <c r="A216" s="217"/>
      <c r="B216" s="211"/>
      <c r="C216" s="211"/>
      <c r="D216" s="211"/>
      <c r="E216" s="211"/>
      <c r="F216" s="211"/>
      <c r="G216" s="211"/>
      <c r="H216" s="211"/>
      <c r="I216" s="211"/>
      <c r="J216" s="211"/>
      <c r="K216" s="211"/>
      <c r="L216" s="211"/>
      <c r="M216" s="211"/>
      <c r="N216" s="211"/>
      <c r="O216" s="211"/>
      <c r="P216" s="211"/>
      <c r="Q216" s="211"/>
      <c r="R216" s="211"/>
      <c r="S216" s="192"/>
      <c r="T216" s="179"/>
      <c r="U216" s="180"/>
    </row>
    <row r="217" spans="1:21" ht="14.25" customHeight="1">
      <c r="A217" s="217"/>
      <c r="B217" s="211"/>
      <c r="C217" s="211"/>
      <c r="D217" s="211"/>
      <c r="E217" s="211"/>
      <c r="F217" s="211"/>
      <c r="G217" s="211"/>
      <c r="H217" s="211"/>
      <c r="I217" s="211"/>
      <c r="J217" s="211"/>
      <c r="K217" s="211"/>
      <c r="L217" s="211"/>
      <c r="M217" s="211"/>
      <c r="N217" s="211"/>
      <c r="O217" s="211"/>
      <c r="P217" s="211"/>
      <c r="Q217" s="211"/>
      <c r="R217" s="211"/>
      <c r="S217" s="192"/>
      <c r="T217" s="179"/>
      <c r="U217" s="180"/>
    </row>
    <row r="218" spans="1:21" ht="14.25" customHeight="1">
      <c r="A218" s="217"/>
      <c r="B218" s="211"/>
      <c r="C218" s="211"/>
      <c r="D218" s="211"/>
      <c r="E218" s="211"/>
      <c r="F218" s="211"/>
      <c r="G218" s="211"/>
      <c r="H218" s="211"/>
      <c r="I218" s="211"/>
      <c r="J218" s="211"/>
      <c r="K218" s="211"/>
      <c r="L218" s="211"/>
      <c r="M218" s="211"/>
      <c r="N218" s="211"/>
      <c r="O218" s="211"/>
      <c r="P218" s="211"/>
      <c r="Q218" s="211"/>
      <c r="R218" s="211"/>
      <c r="S218" s="192"/>
      <c r="T218" s="179"/>
      <c r="U218" s="180"/>
    </row>
    <row r="219" spans="1:21" ht="14.25" customHeight="1">
      <c r="A219" s="217"/>
      <c r="B219" s="211"/>
      <c r="C219" s="211"/>
      <c r="D219" s="211"/>
      <c r="E219" s="211"/>
      <c r="F219" s="211"/>
      <c r="G219" s="211"/>
      <c r="H219" s="211"/>
      <c r="I219" s="211"/>
      <c r="J219" s="211"/>
      <c r="K219" s="211"/>
      <c r="L219" s="211"/>
      <c r="M219" s="211"/>
      <c r="N219" s="211"/>
      <c r="O219" s="211"/>
      <c r="P219" s="211"/>
      <c r="Q219" s="211"/>
      <c r="R219" s="211"/>
      <c r="S219" s="192"/>
      <c r="T219" s="179"/>
      <c r="U219" s="180"/>
    </row>
    <row r="220" spans="1:21" ht="14.25" customHeight="1">
      <c r="A220" s="217"/>
      <c r="B220" s="211"/>
      <c r="C220" s="211"/>
      <c r="D220" s="211"/>
      <c r="E220" s="211"/>
      <c r="F220" s="211"/>
      <c r="G220" s="211"/>
      <c r="H220" s="211"/>
      <c r="I220" s="211"/>
      <c r="J220" s="211"/>
      <c r="K220" s="211"/>
      <c r="L220" s="211"/>
      <c r="M220" s="211"/>
      <c r="N220" s="211"/>
      <c r="O220" s="211"/>
      <c r="P220" s="211"/>
      <c r="Q220" s="211"/>
      <c r="R220" s="211"/>
      <c r="S220" s="192"/>
      <c r="T220" s="179"/>
      <c r="U220" s="180"/>
    </row>
    <row r="221" spans="1:21" ht="14.25" customHeight="1">
      <c r="A221" s="217"/>
      <c r="B221" s="211"/>
      <c r="C221" s="211"/>
      <c r="D221" s="211"/>
      <c r="E221" s="211"/>
      <c r="F221" s="211"/>
      <c r="G221" s="211"/>
      <c r="H221" s="211"/>
      <c r="I221" s="211"/>
      <c r="J221" s="211"/>
      <c r="K221" s="211"/>
      <c r="L221" s="211"/>
      <c r="M221" s="211"/>
      <c r="N221" s="211"/>
      <c r="O221" s="211"/>
      <c r="P221" s="211"/>
      <c r="Q221" s="211"/>
      <c r="R221" s="211"/>
      <c r="S221" s="192"/>
      <c r="T221" s="179"/>
      <c r="U221" s="180"/>
    </row>
    <row r="222" spans="1:21" ht="14.25" customHeight="1">
      <c r="A222" s="217"/>
      <c r="B222" s="211"/>
      <c r="C222" s="211"/>
      <c r="D222" s="211"/>
      <c r="E222" s="211"/>
      <c r="F222" s="211"/>
      <c r="G222" s="211"/>
      <c r="H222" s="211"/>
      <c r="I222" s="211"/>
      <c r="J222" s="211"/>
      <c r="K222" s="211"/>
      <c r="L222" s="211"/>
      <c r="M222" s="211"/>
      <c r="N222" s="211"/>
      <c r="O222" s="211"/>
      <c r="P222" s="211"/>
      <c r="Q222" s="211"/>
      <c r="R222" s="211"/>
      <c r="S222" s="192"/>
      <c r="T222" s="179"/>
      <c r="U222" s="180"/>
    </row>
    <row r="223" spans="1:21" ht="14.25" customHeight="1">
      <c r="A223" s="217"/>
      <c r="B223" s="211"/>
      <c r="C223" s="211"/>
      <c r="D223" s="211"/>
      <c r="E223" s="211"/>
      <c r="F223" s="211"/>
      <c r="G223" s="211"/>
      <c r="H223" s="211"/>
      <c r="I223" s="211"/>
      <c r="J223" s="211"/>
      <c r="K223" s="211"/>
      <c r="L223" s="211"/>
      <c r="M223" s="211"/>
      <c r="N223" s="211"/>
      <c r="O223" s="211"/>
      <c r="P223" s="211"/>
      <c r="Q223" s="211"/>
      <c r="R223" s="211"/>
      <c r="S223" s="192"/>
      <c r="T223" s="179"/>
      <c r="U223" s="180"/>
    </row>
    <row r="224" spans="1:21" ht="14.25" customHeight="1">
      <c r="A224" s="217"/>
      <c r="B224" s="211"/>
      <c r="C224" s="211"/>
      <c r="D224" s="211"/>
      <c r="E224" s="211"/>
      <c r="F224" s="211"/>
      <c r="G224" s="211"/>
      <c r="H224" s="211"/>
      <c r="I224" s="211"/>
      <c r="J224" s="211"/>
      <c r="K224" s="211"/>
      <c r="L224" s="211"/>
      <c r="M224" s="211"/>
      <c r="N224" s="211"/>
      <c r="O224" s="211"/>
      <c r="P224" s="211"/>
      <c r="Q224" s="211"/>
      <c r="R224" s="211"/>
      <c r="S224" s="192"/>
      <c r="T224" s="179"/>
      <c r="U224" s="180"/>
    </row>
    <row r="225" spans="1:21" ht="14.25" customHeight="1">
      <c r="A225" s="217"/>
      <c r="B225" s="211"/>
      <c r="C225" s="211"/>
      <c r="D225" s="211"/>
      <c r="E225" s="211"/>
      <c r="F225" s="211"/>
      <c r="G225" s="211"/>
      <c r="H225" s="211"/>
      <c r="I225" s="211"/>
      <c r="J225" s="211"/>
      <c r="K225" s="211"/>
      <c r="L225" s="211"/>
      <c r="M225" s="211"/>
      <c r="N225" s="211"/>
      <c r="O225" s="211"/>
      <c r="P225" s="211"/>
      <c r="Q225" s="211"/>
      <c r="R225" s="211"/>
      <c r="S225" s="192"/>
      <c r="T225" s="179"/>
      <c r="U225" s="180"/>
    </row>
    <row r="226" spans="1:21" ht="14.25" customHeight="1">
      <c r="A226" s="217"/>
      <c r="B226" s="211"/>
      <c r="C226" s="211"/>
      <c r="D226" s="211"/>
      <c r="E226" s="211"/>
      <c r="F226" s="211"/>
      <c r="G226" s="211"/>
      <c r="H226" s="211"/>
      <c r="I226" s="211"/>
      <c r="J226" s="211"/>
      <c r="K226" s="211"/>
      <c r="L226" s="211"/>
      <c r="M226" s="211"/>
      <c r="N226" s="211"/>
      <c r="O226" s="211"/>
      <c r="P226" s="211"/>
      <c r="Q226" s="211"/>
      <c r="R226" s="211"/>
      <c r="S226" s="192"/>
      <c r="T226" s="179"/>
      <c r="U226" s="180"/>
    </row>
    <row r="227" spans="1:21" ht="14.25" customHeight="1">
      <c r="A227" s="217"/>
      <c r="B227" s="211"/>
      <c r="C227" s="211"/>
      <c r="D227" s="211"/>
      <c r="E227" s="211"/>
      <c r="F227" s="211"/>
      <c r="G227" s="211"/>
      <c r="H227" s="211"/>
      <c r="I227" s="211"/>
      <c r="J227" s="211"/>
      <c r="K227" s="211"/>
      <c r="L227" s="211"/>
      <c r="M227" s="211"/>
      <c r="N227" s="211"/>
      <c r="O227" s="211"/>
      <c r="P227" s="211"/>
      <c r="Q227" s="211"/>
      <c r="R227" s="211"/>
      <c r="S227" s="192"/>
      <c r="T227" s="179"/>
      <c r="U227" s="180"/>
    </row>
    <row r="228" spans="1:21" ht="14.25" customHeight="1">
      <c r="A228" s="217"/>
      <c r="B228" s="211"/>
      <c r="C228" s="211"/>
      <c r="D228" s="211"/>
      <c r="E228" s="211"/>
      <c r="F228" s="211"/>
      <c r="G228" s="211"/>
      <c r="H228" s="211"/>
      <c r="I228" s="211"/>
      <c r="J228" s="211"/>
      <c r="K228" s="211"/>
      <c r="L228" s="211"/>
      <c r="M228" s="211"/>
      <c r="N228" s="211"/>
      <c r="O228" s="211"/>
      <c r="P228" s="211"/>
      <c r="Q228" s="211"/>
      <c r="R228" s="211"/>
      <c r="S228" s="192"/>
      <c r="T228" s="179"/>
      <c r="U228" s="180"/>
    </row>
    <row r="229" spans="1:21" ht="14.25" customHeight="1">
      <c r="A229" s="217"/>
      <c r="B229" s="211"/>
      <c r="C229" s="211"/>
      <c r="D229" s="211"/>
      <c r="E229" s="211"/>
      <c r="F229" s="211"/>
      <c r="G229" s="211"/>
      <c r="H229" s="211"/>
      <c r="I229" s="211"/>
      <c r="J229" s="211"/>
      <c r="K229" s="211"/>
      <c r="L229" s="211"/>
      <c r="M229" s="211"/>
      <c r="N229" s="211"/>
      <c r="O229" s="211"/>
      <c r="P229" s="211"/>
      <c r="Q229" s="211"/>
      <c r="R229" s="211"/>
      <c r="S229" s="192"/>
      <c r="T229" s="179"/>
      <c r="U229" s="180"/>
    </row>
    <row r="230" spans="1:21" ht="14.25" customHeight="1">
      <c r="A230" s="217"/>
      <c r="B230" s="211"/>
      <c r="C230" s="211"/>
      <c r="D230" s="211"/>
      <c r="E230" s="211"/>
      <c r="F230" s="211"/>
      <c r="G230" s="211"/>
      <c r="H230" s="211"/>
      <c r="I230" s="211"/>
      <c r="J230" s="211"/>
      <c r="K230" s="211"/>
      <c r="L230" s="211"/>
      <c r="M230" s="211"/>
      <c r="N230" s="211"/>
      <c r="O230" s="211"/>
      <c r="P230" s="211"/>
      <c r="Q230" s="211"/>
      <c r="R230" s="211"/>
      <c r="S230" s="192"/>
      <c r="T230" s="179"/>
      <c r="U230" s="180"/>
    </row>
    <row r="231" spans="1:21" ht="14.25" customHeight="1">
      <c r="A231" s="217"/>
      <c r="B231" s="211"/>
      <c r="C231" s="211"/>
      <c r="D231" s="211"/>
      <c r="E231" s="211"/>
      <c r="F231" s="211"/>
      <c r="G231" s="211"/>
      <c r="H231" s="211"/>
      <c r="I231" s="211"/>
      <c r="J231" s="211"/>
      <c r="K231" s="211"/>
      <c r="L231" s="211"/>
      <c r="M231" s="211"/>
      <c r="N231" s="211"/>
      <c r="O231" s="211"/>
      <c r="P231" s="211"/>
      <c r="Q231" s="211"/>
      <c r="R231" s="211"/>
      <c r="S231" s="192"/>
      <c r="T231" s="179"/>
      <c r="U231" s="180"/>
    </row>
    <row r="232" spans="1:21" ht="14.25" customHeight="1">
      <c r="A232" s="217"/>
      <c r="B232" s="211"/>
      <c r="C232" s="211"/>
      <c r="D232" s="211"/>
      <c r="E232" s="211"/>
      <c r="F232" s="211"/>
      <c r="G232" s="211"/>
      <c r="H232" s="211"/>
      <c r="I232" s="211"/>
      <c r="J232" s="211"/>
      <c r="K232" s="211"/>
      <c r="L232" s="211"/>
      <c r="M232" s="211"/>
      <c r="N232" s="211"/>
      <c r="O232" s="211"/>
      <c r="P232" s="211"/>
      <c r="Q232" s="211"/>
      <c r="R232" s="211"/>
      <c r="S232" s="192"/>
      <c r="T232" s="179"/>
      <c r="U232" s="180"/>
    </row>
    <row r="233" spans="1:21" ht="14.25" customHeight="1">
      <c r="A233" s="217"/>
      <c r="B233" s="211"/>
      <c r="C233" s="211"/>
      <c r="D233" s="211"/>
      <c r="E233" s="211"/>
      <c r="F233" s="211"/>
      <c r="G233" s="211"/>
      <c r="H233" s="211"/>
      <c r="I233" s="211"/>
      <c r="J233" s="211"/>
      <c r="K233" s="211"/>
      <c r="L233" s="211"/>
      <c r="M233" s="211"/>
      <c r="N233" s="211"/>
      <c r="O233" s="211"/>
      <c r="P233" s="211"/>
      <c r="Q233" s="211"/>
      <c r="R233" s="211"/>
      <c r="S233" s="192"/>
      <c r="T233" s="179"/>
      <c r="U233" s="180"/>
    </row>
    <row r="234" spans="1:21" ht="14.25" customHeight="1">
      <c r="A234" s="217"/>
      <c r="B234" s="211"/>
      <c r="C234" s="211"/>
      <c r="D234" s="211"/>
      <c r="E234" s="211"/>
      <c r="F234" s="211"/>
      <c r="G234" s="211"/>
      <c r="H234" s="211"/>
      <c r="I234" s="211"/>
      <c r="J234" s="211"/>
      <c r="K234" s="211"/>
      <c r="L234" s="211"/>
      <c r="M234" s="211"/>
      <c r="N234" s="211"/>
      <c r="O234" s="211"/>
      <c r="P234" s="211"/>
      <c r="Q234" s="211"/>
      <c r="R234" s="211"/>
      <c r="S234" s="192"/>
      <c r="T234" s="179"/>
      <c r="U234" s="180"/>
    </row>
    <row r="235" spans="1:21" ht="14.25" customHeight="1">
      <c r="A235" s="217"/>
      <c r="B235" s="211"/>
      <c r="C235" s="211"/>
      <c r="D235" s="211"/>
      <c r="E235" s="211"/>
      <c r="F235" s="211"/>
      <c r="G235" s="211"/>
      <c r="H235" s="211"/>
      <c r="I235" s="211"/>
      <c r="J235" s="211"/>
      <c r="K235" s="211"/>
      <c r="L235" s="211"/>
      <c r="M235" s="211"/>
      <c r="N235" s="211"/>
      <c r="O235" s="211"/>
      <c r="P235" s="211"/>
      <c r="Q235" s="211"/>
      <c r="R235" s="211"/>
      <c r="S235" s="192"/>
      <c r="T235" s="179"/>
      <c r="U235" s="180"/>
    </row>
    <row r="236" spans="1:21" ht="14.25" customHeight="1">
      <c r="A236" s="217"/>
      <c r="B236" s="211"/>
      <c r="C236" s="211"/>
      <c r="D236" s="211"/>
      <c r="E236" s="211"/>
      <c r="F236" s="211"/>
      <c r="G236" s="211"/>
      <c r="H236" s="211"/>
      <c r="I236" s="211"/>
      <c r="J236" s="211"/>
      <c r="K236" s="211"/>
      <c r="L236" s="211"/>
      <c r="M236" s="211"/>
      <c r="N236" s="211"/>
      <c r="O236" s="211"/>
      <c r="P236" s="211"/>
      <c r="Q236" s="211"/>
      <c r="R236" s="211"/>
      <c r="S236" s="192"/>
      <c r="T236" s="179"/>
      <c r="U236" s="180"/>
    </row>
    <row r="237" spans="1:21" ht="14.25" customHeight="1">
      <c r="A237" s="217"/>
      <c r="B237" s="211"/>
      <c r="C237" s="211"/>
      <c r="D237" s="211"/>
      <c r="E237" s="211"/>
      <c r="F237" s="211"/>
      <c r="G237" s="211"/>
      <c r="H237" s="211"/>
      <c r="I237" s="211"/>
      <c r="J237" s="211"/>
      <c r="K237" s="211"/>
      <c r="L237" s="211"/>
      <c r="M237" s="211"/>
      <c r="N237" s="211"/>
      <c r="O237" s="211"/>
      <c r="P237" s="211"/>
      <c r="Q237" s="211"/>
      <c r="R237" s="211"/>
      <c r="S237" s="192"/>
      <c r="T237" s="179"/>
      <c r="U237" s="180"/>
    </row>
    <row r="238" spans="1:21" ht="14.25" customHeight="1">
      <c r="A238" s="217"/>
      <c r="B238" s="211"/>
      <c r="C238" s="211"/>
      <c r="D238" s="211"/>
      <c r="E238" s="211"/>
      <c r="F238" s="211"/>
      <c r="G238" s="211"/>
      <c r="H238" s="211"/>
      <c r="I238" s="211"/>
      <c r="J238" s="211"/>
      <c r="K238" s="211"/>
      <c r="L238" s="211"/>
      <c r="M238" s="211"/>
      <c r="N238" s="211"/>
      <c r="O238" s="211"/>
      <c r="P238" s="211"/>
      <c r="Q238" s="211"/>
      <c r="R238" s="211"/>
      <c r="S238" s="192"/>
      <c r="T238" s="179"/>
      <c r="U238" s="180"/>
    </row>
    <row r="239" spans="1:21" ht="14.25" customHeight="1">
      <c r="A239" s="217"/>
      <c r="B239" s="211"/>
      <c r="C239" s="211"/>
      <c r="D239" s="211"/>
      <c r="E239" s="211"/>
      <c r="F239" s="211"/>
      <c r="G239" s="211"/>
      <c r="H239" s="211"/>
      <c r="I239" s="211"/>
      <c r="J239" s="211"/>
      <c r="K239" s="211"/>
      <c r="L239" s="211"/>
      <c r="M239" s="211"/>
      <c r="N239" s="211"/>
      <c r="O239" s="211"/>
      <c r="P239" s="211"/>
      <c r="Q239" s="211"/>
      <c r="R239" s="211"/>
      <c r="S239" s="192"/>
      <c r="T239" s="179"/>
      <c r="U239" s="180"/>
    </row>
    <row r="240" spans="1:21" ht="14.25" customHeight="1">
      <c r="A240" s="217"/>
      <c r="B240" s="211"/>
      <c r="C240" s="211"/>
      <c r="D240" s="211"/>
      <c r="E240" s="211"/>
      <c r="F240" s="211"/>
      <c r="G240" s="211"/>
      <c r="H240" s="211"/>
      <c r="I240" s="211"/>
      <c r="J240" s="211"/>
      <c r="K240" s="211"/>
      <c r="L240" s="211"/>
      <c r="M240" s="211"/>
      <c r="N240" s="211"/>
      <c r="O240" s="211"/>
      <c r="P240" s="211"/>
      <c r="Q240" s="211"/>
      <c r="R240" s="211"/>
      <c r="S240" s="192"/>
      <c r="T240" s="179"/>
      <c r="U240" s="180"/>
    </row>
    <row r="241" spans="1:21" ht="14.25" customHeight="1">
      <c r="A241" s="217"/>
      <c r="B241" s="211"/>
      <c r="C241" s="211"/>
      <c r="D241" s="211"/>
      <c r="E241" s="211"/>
      <c r="F241" s="211"/>
      <c r="G241" s="211"/>
      <c r="H241" s="211"/>
      <c r="I241" s="211"/>
      <c r="J241" s="211"/>
      <c r="K241" s="211"/>
      <c r="L241" s="211"/>
      <c r="M241" s="211"/>
      <c r="N241" s="211"/>
      <c r="O241" s="211"/>
      <c r="P241" s="211"/>
      <c r="Q241" s="211"/>
      <c r="R241" s="211"/>
      <c r="S241" s="192"/>
      <c r="T241" s="179"/>
      <c r="U241" s="180"/>
    </row>
    <row r="242" spans="1:21" ht="14.25" customHeight="1">
      <c r="A242" s="217"/>
      <c r="B242" s="211"/>
      <c r="C242" s="211"/>
      <c r="D242" s="211"/>
      <c r="E242" s="211"/>
      <c r="F242" s="211"/>
      <c r="G242" s="211"/>
      <c r="H242" s="211"/>
      <c r="I242" s="211"/>
      <c r="J242" s="211"/>
      <c r="K242" s="211"/>
      <c r="L242" s="211"/>
      <c r="M242" s="211"/>
      <c r="N242" s="211"/>
      <c r="O242" s="211"/>
      <c r="P242" s="211"/>
      <c r="Q242" s="211"/>
      <c r="R242" s="211"/>
      <c r="S242" s="192"/>
      <c r="T242" s="179"/>
      <c r="U242" s="180"/>
    </row>
    <row r="243" spans="1:21" ht="14.25" customHeight="1">
      <c r="A243" s="217"/>
      <c r="B243" s="211"/>
      <c r="C243" s="211"/>
      <c r="D243" s="211"/>
      <c r="E243" s="211"/>
      <c r="F243" s="211"/>
      <c r="G243" s="211"/>
      <c r="H243" s="211"/>
      <c r="I243" s="211"/>
      <c r="J243" s="211"/>
      <c r="K243" s="211"/>
      <c r="L243" s="211"/>
      <c r="M243" s="211"/>
      <c r="N243" s="211"/>
      <c r="O243" s="211"/>
      <c r="P243" s="211"/>
      <c r="Q243" s="211"/>
      <c r="R243" s="211"/>
      <c r="S243" s="192"/>
      <c r="T243" s="179"/>
      <c r="U243" s="180"/>
    </row>
    <row r="244" spans="1:21" ht="14.25" customHeight="1">
      <c r="A244" s="217"/>
      <c r="B244" s="211"/>
      <c r="C244" s="211"/>
      <c r="D244" s="211"/>
      <c r="E244" s="211"/>
      <c r="F244" s="211"/>
      <c r="G244" s="211"/>
      <c r="H244" s="211"/>
      <c r="I244" s="211"/>
      <c r="J244" s="211"/>
      <c r="K244" s="211"/>
      <c r="L244" s="211"/>
      <c r="M244" s="211"/>
      <c r="N244" s="211"/>
      <c r="O244" s="211"/>
      <c r="P244" s="211"/>
      <c r="Q244" s="211"/>
      <c r="R244" s="211"/>
      <c r="S244" s="192"/>
      <c r="T244" s="179"/>
      <c r="U244" s="180"/>
    </row>
    <row r="245" spans="1:21" ht="14.25" customHeight="1">
      <c r="A245" s="217"/>
      <c r="B245" s="211"/>
      <c r="C245" s="211"/>
      <c r="D245" s="211"/>
      <c r="E245" s="211"/>
      <c r="F245" s="211"/>
      <c r="G245" s="211"/>
      <c r="H245" s="211"/>
      <c r="I245" s="211"/>
      <c r="J245" s="211"/>
      <c r="K245" s="211"/>
      <c r="L245" s="211"/>
      <c r="M245" s="211"/>
      <c r="N245" s="211"/>
      <c r="O245" s="211"/>
      <c r="P245" s="211"/>
      <c r="Q245" s="211"/>
      <c r="R245" s="211"/>
      <c r="S245" s="192"/>
      <c r="T245" s="179"/>
      <c r="U245" s="180"/>
    </row>
    <row r="246" spans="1:21" ht="14.25" customHeight="1">
      <c r="A246" s="217"/>
      <c r="B246" s="211"/>
      <c r="C246" s="211"/>
      <c r="D246" s="211"/>
      <c r="E246" s="211"/>
      <c r="F246" s="211"/>
      <c r="G246" s="211"/>
      <c r="H246" s="211"/>
      <c r="I246" s="211"/>
      <c r="J246" s="211"/>
      <c r="K246" s="211"/>
      <c r="L246" s="211"/>
      <c r="M246" s="211"/>
      <c r="N246" s="211"/>
      <c r="O246" s="211"/>
      <c r="P246" s="211"/>
      <c r="Q246" s="211"/>
      <c r="R246" s="211"/>
      <c r="S246" s="192"/>
      <c r="T246" s="179"/>
      <c r="U246" s="180"/>
    </row>
    <row r="247" spans="1:21" ht="14.25" customHeight="1">
      <c r="A247" s="217"/>
      <c r="B247" s="211"/>
      <c r="C247" s="211"/>
      <c r="D247" s="211"/>
      <c r="E247" s="211"/>
      <c r="F247" s="211"/>
      <c r="G247" s="211"/>
      <c r="H247" s="211"/>
      <c r="I247" s="211"/>
      <c r="J247" s="211"/>
      <c r="K247" s="211"/>
      <c r="L247" s="211"/>
      <c r="M247" s="211"/>
      <c r="N247" s="211"/>
      <c r="O247" s="211"/>
      <c r="P247" s="211"/>
      <c r="Q247" s="211"/>
      <c r="R247" s="211"/>
      <c r="S247" s="192"/>
      <c r="T247" s="179"/>
      <c r="U247" s="180"/>
    </row>
    <row r="248" spans="1:21" ht="14.25" customHeight="1">
      <c r="A248" s="217"/>
      <c r="B248" s="211"/>
      <c r="C248" s="211"/>
      <c r="D248" s="211"/>
      <c r="E248" s="211"/>
      <c r="F248" s="211"/>
      <c r="G248" s="211"/>
      <c r="H248" s="211"/>
      <c r="I248" s="211"/>
      <c r="J248" s="211"/>
      <c r="K248" s="211"/>
      <c r="L248" s="211"/>
      <c r="M248" s="211"/>
      <c r="N248" s="211"/>
      <c r="O248" s="211"/>
      <c r="P248" s="211"/>
      <c r="Q248" s="211"/>
      <c r="R248" s="211"/>
      <c r="S248" s="192"/>
      <c r="T248" s="179"/>
      <c r="U248" s="180"/>
    </row>
    <row r="249" spans="1:21" ht="14.25" customHeight="1">
      <c r="A249" s="217"/>
      <c r="B249" s="211"/>
      <c r="C249" s="211"/>
      <c r="D249" s="211"/>
      <c r="E249" s="211"/>
      <c r="F249" s="211"/>
      <c r="G249" s="211"/>
      <c r="H249" s="211"/>
      <c r="I249" s="211"/>
      <c r="J249" s="211"/>
      <c r="K249" s="211"/>
      <c r="L249" s="211"/>
      <c r="M249" s="211"/>
      <c r="N249" s="211"/>
      <c r="O249" s="211"/>
      <c r="P249" s="211"/>
      <c r="Q249" s="211"/>
      <c r="R249" s="211"/>
      <c r="S249" s="192"/>
      <c r="T249" s="179"/>
      <c r="U249" s="180"/>
    </row>
    <row r="250" spans="1:21" ht="14.25" customHeight="1">
      <c r="A250" s="217"/>
      <c r="B250" s="211"/>
      <c r="C250" s="211"/>
      <c r="D250" s="211"/>
      <c r="E250" s="211"/>
      <c r="F250" s="211"/>
      <c r="G250" s="211"/>
      <c r="H250" s="211"/>
      <c r="I250" s="211"/>
      <c r="J250" s="211"/>
      <c r="K250" s="211"/>
      <c r="L250" s="211"/>
      <c r="M250" s="211"/>
      <c r="N250" s="211"/>
      <c r="O250" s="211"/>
      <c r="P250" s="211"/>
      <c r="Q250" s="211"/>
      <c r="R250" s="211"/>
      <c r="S250" s="192"/>
      <c r="T250" s="179"/>
      <c r="U250" s="180"/>
    </row>
    <row r="251" spans="1:21" ht="14.25" customHeight="1">
      <c r="A251" s="217"/>
      <c r="B251" s="211"/>
      <c r="C251" s="211"/>
      <c r="D251" s="211"/>
      <c r="E251" s="211"/>
      <c r="F251" s="211"/>
      <c r="G251" s="211"/>
      <c r="H251" s="211"/>
      <c r="I251" s="211"/>
      <c r="J251" s="211"/>
      <c r="K251" s="211"/>
      <c r="L251" s="211"/>
      <c r="M251" s="211"/>
      <c r="N251" s="211"/>
      <c r="O251" s="211"/>
      <c r="P251" s="211"/>
      <c r="Q251" s="211"/>
      <c r="R251" s="211"/>
      <c r="S251" s="192"/>
      <c r="T251" s="179"/>
      <c r="U251" s="180"/>
    </row>
    <row r="252" spans="1:21" ht="14.25" customHeight="1">
      <c r="A252" s="217"/>
      <c r="B252" s="211"/>
      <c r="C252" s="211"/>
      <c r="D252" s="211"/>
      <c r="E252" s="211"/>
      <c r="F252" s="211"/>
      <c r="G252" s="211"/>
      <c r="H252" s="211"/>
      <c r="I252" s="211"/>
      <c r="J252" s="211"/>
      <c r="K252" s="211"/>
      <c r="L252" s="211"/>
      <c r="M252" s="211"/>
      <c r="N252" s="211"/>
      <c r="O252" s="211"/>
      <c r="P252" s="211"/>
      <c r="Q252" s="211"/>
      <c r="R252" s="211"/>
      <c r="S252" s="192"/>
      <c r="T252" s="179"/>
      <c r="U252" s="180"/>
    </row>
    <row r="253" spans="1:21" ht="14.25" customHeight="1">
      <c r="A253" s="217"/>
      <c r="B253" s="211"/>
      <c r="C253" s="211"/>
      <c r="D253" s="211"/>
      <c r="E253" s="211"/>
      <c r="F253" s="211"/>
      <c r="G253" s="211"/>
      <c r="H253" s="211"/>
      <c r="I253" s="211"/>
      <c r="J253" s="211"/>
      <c r="K253" s="211"/>
      <c r="L253" s="211"/>
      <c r="M253" s="211"/>
      <c r="N253" s="211"/>
      <c r="O253" s="211"/>
      <c r="P253" s="211"/>
      <c r="Q253" s="211"/>
      <c r="R253" s="211"/>
      <c r="S253" s="192"/>
      <c r="T253" s="179"/>
      <c r="U253" s="180"/>
    </row>
    <row r="254" spans="1:21" ht="14.25" customHeight="1">
      <c r="A254" s="217"/>
      <c r="B254" s="211"/>
      <c r="C254" s="211"/>
      <c r="D254" s="211"/>
      <c r="E254" s="211"/>
      <c r="F254" s="211"/>
      <c r="G254" s="211"/>
      <c r="H254" s="211"/>
      <c r="I254" s="211"/>
      <c r="J254" s="211"/>
      <c r="K254" s="211"/>
      <c r="L254" s="211"/>
      <c r="M254" s="211"/>
      <c r="N254" s="211"/>
      <c r="O254" s="211"/>
      <c r="P254" s="211"/>
      <c r="Q254" s="211"/>
      <c r="R254" s="211"/>
      <c r="S254" s="192"/>
      <c r="T254" s="179"/>
      <c r="U254" s="180"/>
    </row>
    <row r="255" spans="1:21" ht="14.25" customHeight="1">
      <c r="A255" s="217"/>
      <c r="B255" s="211"/>
      <c r="C255" s="211"/>
      <c r="D255" s="211"/>
      <c r="E255" s="211"/>
      <c r="F255" s="211"/>
      <c r="G255" s="211"/>
      <c r="H255" s="211"/>
      <c r="I255" s="211"/>
      <c r="J255" s="211"/>
      <c r="K255" s="211"/>
      <c r="L255" s="211"/>
      <c r="M255" s="211"/>
      <c r="N255" s="211"/>
      <c r="O255" s="211"/>
      <c r="P255" s="211"/>
      <c r="Q255" s="211"/>
      <c r="R255" s="211"/>
      <c r="S255" s="192"/>
      <c r="T255" s="179"/>
      <c r="U255" s="180"/>
    </row>
    <row r="256" spans="1:21" ht="14.25" customHeight="1">
      <c r="A256" s="217"/>
      <c r="B256" s="211"/>
      <c r="C256" s="211"/>
      <c r="D256" s="211"/>
      <c r="E256" s="211"/>
      <c r="F256" s="211"/>
      <c r="G256" s="211"/>
      <c r="H256" s="211"/>
      <c r="I256" s="211"/>
      <c r="J256" s="211"/>
      <c r="K256" s="211"/>
      <c r="L256" s="211"/>
      <c r="M256" s="211"/>
      <c r="N256" s="211"/>
      <c r="O256" s="211"/>
      <c r="P256" s="211"/>
      <c r="Q256" s="211"/>
      <c r="R256" s="211"/>
      <c r="S256" s="192"/>
      <c r="T256" s="179"/>
      <c r="U256" s="180"/>
    </row>
    <row r="257" spans="1:21" ht="14.25" customHeight="1">
      <c r="A257" s="217"/>
      <c r="B257" s="211"/>
      <c r="C257" s="211"/>
      <c r="D257" s="211"/>
      <c r="E257" s="211"/>
      <c r="F257" s="211"/>
      <c r="G257" s="211"/>
      <c r="H257" s="211"/>
      <c r="I257" s="211"/>
      <c r="J257" s="211"/>
      <c r="K257" s="211"/>
      <c r="L257" s="211"/>
      <c r="M257" s="211"/>
      <c r="N257" s="211"/>
      <c r="O257" s="211"/>
      <c r="P257" s="211"/>
      <c r="Q257" s="211"/>
      <c r="R257" s="211"/>
      <c r="S257" s="192"/>
      <c r="T257" s="179"/>
      <c r="U257" s="180"/>
    </row>
    <row r="258" spans="1:21" ht="14.25" customHeight="1">
      <c r="A258" s="217"/>
      <c r="B258" s="211"/>
      <c r="C258" s="211"/>
      <c r="D258" s="211"/>
      <c r="E258" s="211"/>
      <c r="F258" s="211"/>
      <c r="G258" s="211"/>
      <c r="H258" s="211"/>
      <c r="I258" s="211"/>
      <c r="J258" s="211"/>
      <c r="K258" s="211"/>
      <c r="L258" s="211"/>
      <c r="M258" s="211"/>
      <c r="N258" s="211"/>
      <c r="O258" s="211"/>
      <c r="P258" s="211"/>
      <c r="Q258" s="211"/>
      <c r="R258" s="211"/>
      <c r="S258" s="192"/>
      <c r="T258" s="179"/>
      <c r="U258" s="180"/>
    </row>
    <row r="259" spans="1:21" ht="14.25" customHeight="1">
      <c r="A259" s="217"/>
      <c r="B259" s="211"/>
      <c r="C259" s="211"/>
      <c r="D259" s="211"/>
      <c r="E259" s="211"/>
      <c r="F259" s="211"/>
      <c r="G259" s="211"/>
      <c r="H259" s="211"/>
      <c r="I259" s="211"/>
      <c r="J259" s="211"/>
      <c r="K259" s="211"/>
      <c r="L259" s="211"/>
      <c r="M259" s="211"/>
      <c r="N259" s="211"/>
      <c r="O259" s="211"/>
      <c r="P259" s="211"/>
      <c r="Q259" s="211"/>
      <c r="R259" s="211"/>
      <c r="S259" s="219"/>
      <c r="T259" s="220"/>
      <c r="U259" s="221"/>
    </row>
  </sheetData>
  <mergeCells count="6">
    <mergeCell ref="A1:D2"/>
    <mergeCell ref="E2:F2"/>
    <mergeCell ref="H2:I2"/>
    <mergeCell ref="A8:A9"/>
    <mergeCell ref="B8:B9"/>
    <mergeCell ref="C8:C9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L76"/>
  <sheetViews>
    <sheetView workbookViewId="0">
      <selection activeCell="B3" sqref="B3"/>
    </sheetView>
  </sheetViews>
  <sheetFormatPr defaultColWidth="9.125" defaultRowHeight="16.5"/>
  <cols>
    <col min="1" max="1" width="9.5" style="90" customWidth="1"/>
    <col min="2" max="2" width="13" style="90" customWidth="1"/>
    <col min="3" max="3" width="14.875" style="91" customWidth="1"/>
    <col min="4" max="11" width="6.5" style="92" customWidth="1"/>
    <col min="12" max="12" width="9.125" style="37" hidden="1" customWidth="1"/>
    <col min="13" max="21" width="13.375" style="37" hidden="1" customWidth="1"/>
    <col min="22" max="33" width="9.125" style="37" hidden="1" customWidth="1"/>
    <col min="34" max="36" width="1.5" style="37" hidden="1" customWidth="1"/>
    <col min="37" max="38" width="9.125" style="37" hidden="1" customWidth="1"/>
    <col min="39" max="43" width="2" style="37" hidden="1" customWidth="1"/>
    <col min="44" max="44" width="9.125" style="37" hidden="1" customWidth="1"/>
    <col min="45" max="50" width="1.375" style="37" hidden="1" customWidth="1"/>
    <col min="51" max="51" width="9.125" style="37" hidden="1" customWidth="1"/>
    <col min="52" max="57" width="1.5" style="37" hidden="1" customWidth="1"/>
    <col min="58" max="58" width="9.125" style="37" hidden="1" customWidth="1"/>
    <col min="59" max="64" width="1.875" style="37" hidden="1" customWidth="1"/>
    <col min="65" max="69" width="9.125" style="37" hidden="1" customWidth="1"/>
    <col min="70" max="71" width="1.875" style="37" hidden="1" customWidth="1"/>
    <col min="72" max="73" width="9.125" style="37" hidden="1" customWidth="1"/>
    <col min="74" max="78" width="1.625" style="37" hidden="1" customWidth="1"/>
    <col min="79" max="79" width="3.875" style="37" hidden="1" customWidth="1"/>
    <col min="80" max="80" width="9.125" style="37" hidden="1" customWidth="1"/>
    <col min="81" max="81" width="9.125" style="39" hidden="1" customWidth="1"/>
    <col min="82" max="82" width="11.5" style="37" hidden="1" customWidth="1"/>
    <col min="83" max="90" width="4.5" style="37" hidden="1" customWidth="1"/>
    <col min="91" max="16384" width="9.125" style="39"/>
  </cols>
  <sheetData>
    <row r="1" spans="1:80" s="39" customFormat="1" ht="17.25" thickBot="1">
      <c r="A1" s="34" t="s">
        <v>3</v>
      </c>
      <c r="B1" s="35" t="s">
        <v>29</v>
      </c>
      <c r="C1" s="36" t="s">
        <v>30</v>
      </c>
      <c r="D1" s="588" t="s">
        <v>31</v>
      </c>
      <c r="E1" s="588"/>
      <c r="F1" s="588"/>
      <c r="G1" s="588"/>
      <c r="H1" s="588"/>
      <c r="I1" s="588"/>
      <c r="J1" s="588"/>
      <c r="K1" s="589"/>
      <c r="L1" s="37"/>
      <c r="M1" s="37">
        <v>1</v>
      </c>
      <c r="N1" s="37">
        <v>2</v>
      </c>
      <c r="O1" s="37">
        <v>3</v>
      </c>
      <c r="P1" s="37">
        <v>4</v>
      </c>
      <c r="Q1" s="37">
        <v>5</v>
      </c>
      <c r="R1" s="37">
        <v>6</v>
      </c>
      <c r="S1" s="37">
        <v>7</v>
      </c>
      <c r="T1" s="37"/>
      <c r="U1" s="37"/>
      <c r="V1" s="37"/>
      <c r="W1" s="38" t="s">
        <v>32</v>
      </c>
      <c r="X1" s="38" t="s">
        <v>32</v>
      </c>
      <c r="Y1" s="38" t="s">
        <v>32</v>
      </c>
      <c r="Z1" s="38" t="s">
        <v>32</v>
      </c>
      <c r="AA1" s="38" t="s">
        <v>32</v>
      </c>
      <c r="AB1" s="38" t="s">
        <v>32</v>
      </c>
      <c r="AC1" s="38" t="s">
        <v>32</v>
      </c>
      <c r="AD1" s="38" t="s">
        <v>33</v>
      </c>
      <c r="AE1" s="38" t="s">
        <v>33</v>
      </c>
      <c r="AF1" s="38" t="s">
        <v>33</v>
      </c>
      <c r="AG1" s="38" t="s">
        <v>33</v>
      </c>
      <c r="AH1" s="38"/>
      <c r="AI1" s="38"/>
      <c r="AJ1" s="38"/>
      <c r="AK1" s="38" t="s">
        <v>34</v>
      </c>
      <c r="AL1" s="38" t="s">
        <v>34</v>
      </c>
      <c r="AM1" s="38"/>
      <c r="AN1" s="38"/>
      <c r="AO1" s="38"/>
      <c r="AP1" s="38"/>
      <c r="AQ1" s="38"/>
      <c r="AR1" s="38" t="s">
        <v>35</v>
      </c>
      <c r="AS1" s="38"/>
      <c r="AT1" s="38"/>
      <c r="AU1" s="38"/>
      <c r="AV1" s="38"/>
      <c r="AW1" s="38"/>
      <c r="AX1" s="38"/>
      <c r="AY1" s="38" t="s">
        <v>36</v>
      </c>
      <c r="AZ1" s="38"/>
      <c r="BA1" s="38"/>
      <c r="BB1" s="38"/>
      <c r="BC1" s="38"/>
      <c r="BD1" s="38"/>
      <c r="BE1" s="38"/>
      <c r="BF1" s="38" t="s">
        <v>37</v>
      </c>
      <c r="BG1" s="38"/>
      <c r="BH1" s="38"/>
      <c r="BI1" s="38"/>
      <c r="BJ1" s="38"/>
      <c r="BK1" s="38"/>
      <c r="BL1" s="38"/>
      <c r="BM1" s="38" t="s">
        <v>38</v>
      </c>
      <c r="BN1" s="38" t="s">
        <v>38</v>
      </c>
      <c r="BO1" s="38" t="s">
        <v>38</v>
      </c>
      <c r="BP1" s="38" t="s">
        <v>38</v>
      </c>
      <c r="BQ1" s="38" t="s">
        <v>38</v>
      </c>
      <c r="BR1" s="38"/>
      <c r="BS1" s="38"/>
      <c r="BT1" s="38" t="s">
        <v>39</v>
      </c>
      <c r="BU1" s="38" t="s">
        <v>39</v>
      </c>
      <c r="BV1" s="37"/>
      <c r="BW1" s="37"/>
      <c r="BX1" s="37"/>
      <c r="BY1" s="37"/>
      <c r="BZ1" s="37"/>
      <c r="CA1" s="37"/>
      <c r="CB1" s="37"/>
    </row>
    <row r="2" spans="1:80" s="39" customFormat="1" ht="17.25" thickBot="1">
      <c r="A2" s="40" t="s">
        <v>40</v>
      </c>
      <c r="B2" s="40" t="s">
        <v>311</v>
      </c>
      <c r="C2" s="40" t="s">
        <v>40</v>
      </c>
      <c r="D2" s="41">
        <v>1</v>
      </c>
      <c r="E2" s="42"/>
      <c r="F2" s="41">
        <v>2</v>
      </c>
      <c r="G2" s="42"/>
      <c r="H2" s="41">
        <v>3</v>
      </c>
      <c r="I2" s="42"/>
      <c r="J2" s="41">
        <v>4</v>
      </c>
      <c r="K2" s="43"/>
      <c r="L2" s="44" t="s">
        <v>41</v>
      </c>
      <c r="M2" s="45" t="s">
        <v>41</v>
      </c>
      <c r="N2" s="45" t="s">
        <v>42</v>
      </c>
      <c r="O2" s="45" t="s">
        <v>43</v>
      </c>
      <c r="P2" s="45" t="s">
        <v>44</v>
      </c>
      <c r="Q2" s="45">
        <v>0</v>
      </c>
      <c r="R2" s="45">
        <v>0</v>
      </c>
      <c r="S2" s="45">
        <v>0</v>
      </c>
      <c r="T2" s="37" t="s">
        <v>45</v>
      </c>
      <c r="U2" s="46" t="s">
        <v>32</v>
      </c>
      <c r="V2" s="47" t="s">
        <v>46</v>
      </c>
      <c r="W2" s="48" t="s">
        <v>47</v>
      </c>
      <c r="X2" s="48" t="s">
        <v>48</v>
      </c>
      <c r="Y2" s="48" t="s">
        <v>49</v>
      </c>
      <c r="Z2" s="48" t="s">
        <v>50</v>
      </c>
      <c r="AA2" s="48" t="s">
        <v>51</v>
      </c>
      <c r="AB2" s="48" t="s">
        <v>52</v>
      </c>
      <c r="AC2" s="48" t="s">
        <v>53</v>
      </c>
      <c r="AD2" s="48" t="s">
        <v>41</v>
      </c>
      <c r="AE2" s="48" t="s">
        <v>42</v>
      </c>
      <c r="AF2" s="48" t="s">
        <v>43</v>
      </c>
      <c r="AG2" s="48" t="s">
        <v>44</v>
      </c>
      <c r="AH2" s="48"/>
      <c r="AI2" s="48"/>
      <c r="AJ2" s="48"/>
      <c r="AK2" s="48" t="s">
        <v>54</v>
      </c>
      <c r="AL2" s="48" t="s">
        <v>55</v>
      </c>
      <c r="AM2" s="48"/>
      <c r="AN2" s="48"/>
      <c r="AO2" s="48"/>
      <c r="AP2" s="48"/>
      <c r="AQ2" s="48"/>
      <c r="AR2" s="37"/>
      <c r="AS2" s="37"/>
      <c r="AT2" s="37"/>
      <c r="AU2" s="37"/>
      <c r="AV2" s="37"/>
      <c r="AW2" s="37"/>
      <c r="AX2" s="37"/>
      <c r="AY2" s="48" t="s">
        <v>56</v>
      </c>
      <c r="AZ2" s="48"/>
      <c r="BA2" s="48"/>
      <c r="BB2" s="48"/>
      <c r="BC2" s="48"/>
      <c r="BD2" s="48"/>
      <c r="BE2" s="48"/>
      <c r="BF2" s="48" t="s">
        <v>57</v>
      </c>
      <c r="BG2" s="48"/>
      <c r="BH2" s="48"/>
      <c r="BI2" s="48"/>
      <c r="BJ2" s="48"/>
      <c r="BK2" s="48"/>
      <c r="BL2" s="48"/>
      <c r="BM2" s="48" t="s">
        <v>58</v>
      </c>
      <c r="BN2" s="48" t="s">
        <v>59</v>
      </c>
      <c r="BO2" s="48" t="s">
        <v>60</v>
      </c>
      <c r="BP2" s="48" t="s">
        <v>61</v>
      </c>
      <c r="BQ2" s="48" t="s">
        <v>62</v>
      </c>
      <c r="BR2" s="48"/>
      <c r="BS2" s="48"/>
      <c r="BT2" s="48" t="s">
        <v>63</v>
      </c>
      <c r="BU2" s="48" t="s">
        <v>64</v>
      </c>
      <c r="BV2" s="37"/>
      <c r="BW2" s="37"/>
      <c r="BX2" s="37"/>
      <c r="BY2" s="37"/>
      <c r="BZ2" s="37"/>
      <c r="CA2" s="37"/>
      <c r="CB2" s="37"/>
    </row>
    <row r="3" spans="1:80" s="39" customFormat="1">
      <c r="A3" s="49" t="s">
        <v>65</v>
      </c>
      <c r="B3" s="50"/>
      <c r="C3" s="51"/>
      <c r="D3" s="590"/>
      <c r="E3" s="591"/>
      <c r="F3" s="590"/>
      <c r="G3" s="591"/>
      <c r="H3" s="590"/>
      <c r="I3" s="591"/>
      <c r="J3" s="590"/>
      <c r="K3" s="592"/>
      <c r="L3" s="44" t="s">
        <v>42</v>
      </c>
      <c r="M3" s="45" t="s">
        <v>66</v>
      </c>
      <c r="N3" s="45" t="s">
        <v>67</v>
      </c>
      <c r="O3" s="45" t="s">
        <v>68</v>
      </c>
      <c r="P3" s="45" t="s">
        <v>69</v>
      </c>
      <c r="Q3" s="45">
        <v>0</v>
      </c>
      <c r="R3" s="45">
        <v>0</v>
      </c>
      <c r="S3" s="45">
        <v>0</v>
      </c>
      <c r="T3" s="37" t="s">
        <v>70</v>
      </c>
      <c r="U3" s="46" t="s">
        <v>33</v>
      </c>
      <c r="V3" s="52" t="s">
        <v>71</v>
      </c>
      <c r="W3" s="53" t="s">
        <v>69</v>
      </c>
      <c r="X3" s="53" t="s">
        <v>69</v>
      </c>
      <c r="Y3" s="53" t="s">
        <v>72</v>
      </c>
      <c r="Z3" s="53" t="s">
        <v>69</v>
      </c>
      <c r="AA3" s="53" t="s">
        <v>69</v>
      </c>
      <c r="AB3" s="53" t="s">
        <v>73</v>
      </c>
      <c r="AC3" s="53" t="s">
        <v>74</v>
      </c>
      <c r="AD3" s="53" t="s">
        <v>66</v>
      </c>
      <c r="AE3" s="53" t="s">
        <v>67</v>
      </c>
      <c r="AF3" s="53" t="s">
        <v>68</v>
      </c>
      <c r="AG3" s="53" t="s">
        <v>69</v>
      </c>
      <c r="AH3" s="53"/>
      <c r="AI3" s="53"/>
      <c r="AJ3" s="53"/>
      <c r="AK3" s="53" t="s">
        <v>75</v>
      </c>
      <c r="AL3" s="53" t="s">
        <v>76</v>
      </c>
      <c r="AM3" s="53"/>
      <c r="AN3" s="53"/>
      <c r="AO3" s="53"/>
      <c r="AP3" s="53"/>
      <c r="AQ3" s="53"/>
      <c r="AR3" s="37"/>
      <c r="AS3" s="37"/>
      <c r="AT3" s="37"/>
      <c r="AU3" s="37"/>
      <c r="AV3" s="37"/>
      <c r="AW3" s="37"/>
      <c r="AX3" s="37"/>
      <c r="AY3" s="53" t="s">
        <v>77</v>
      </c>
      <c r="AZ3" s="53"/>
      <c r="BA3" s="53"/>
      <c r="BB3" s="53"/>
      <c r="BC3" s="53"/>
      <c r="BD3" s="53"/>
      <c r="BE3" s="53"/>
      <c r="BF3" s="53" t="s">
        <v>78</v>
      </c>
      <c r="BG3" s="53"/>
      <c r="BH3" s="53"/>
      <c r="BI3" s="53"/>
      <c r="BJ3" s="53"/>
      <c r="BK3" s="53"/>
      <c r="BL3" s="53"/>
      <c r="BM3" s="53" t="s">
        <v>79</v>
      </c>
      <c r="BN3" s="53" t="s">
        <v>80</v>
      </c>
      <c r="BO3" s="53" t="s">
        <v>81</v>
      </c>
      <c r="BP3" s="53" t="s">
        <v>82</v>
      </c>
      <c r="BQ3" s="53" t="s">
        <v>83</v>
      </c>
      <c r="BR3" s="53"/>
      <c r="BS3" s="53"/>
      <c r="BT3" s="53" t="s">
        <v>84</v>
      </c>
      <c r="BU3" s="53" t="s">
        <v>67</v>
      </c>
      <c r="BV3" s="37"/>
      <c r="BW3" s="37"/>
      <c r="BX3" s="37"/>
      <c r="BY3" s="37"/>
      <c r="BZ3" s="37"/>
      <c r="CA3" s="37"/>
      <c r="CB3" s="37"/>
    </row>
    <row r="4" spans="1:80" s="39" customFormat="1">
      <c r="A4" s="54" t="s">
        <v>85</v>
      </c>
      <c r="B4" s="55"/>
      <c r="C4" s="56"/>
      <c r="D4" s="57"/>
      <c r="E4" s="57"/>
      <c r="F4" s="57"/>
      <c r="G4" s="57"/>
      <c r="H4" s="57"/>
      <c r="I4" s="57"/>
      <c r="J4" s="57"/>
      <c r="K4" s="58"/>
      <c r="L4" s="44" t="s">
        <v>43</v>
      </c>
      <c r="M4" s="45" t="s">
        <v>86</v>
      </c>
      <c r="N4" s="45" t="s">
        <v>87</v>
      </c>
      <c r="O4" s="45" t="s">
        <v>87</v>
      </c>
      <c r="P4" s="45" t="s">
        <v>88</v>
      </c>
      <c r="Q4" s="45">
        <v>0</v>
      </c>
      <c r="R4" s="45">
        <v>0</v>
      </c>
      <c r="S4" s="45">
        <v>0</v>
      </c>
      <c r="T4" s="37" t="s">
        <v>70</v>
      </c>
      <c r="U4" s="46" t="s">
        <v>34</v>
      </c>
      <c r="V4" s="52" t="s">
        <v>89</v>
      </c>
      <c r="W4" s="53" t="s">
        <v>90</v>
      </c>
      <c r="X4" s="53" t="s">
        <v>86</v>
      </c>
      <c r="Y4" s="53" t="s">
        <v>90</v>
      </c>
      <c r="Z4" s="53"/>
      <c r="AA4" s="53" t="s">
        <v>90</v>
      </c>
      <c r="AB4" s="53" t="s">
        <v>90</v>
      </c>
      <c r="AC4" s="53" t="s">
        <v>90</v>
      </c>
      <c r="AD4" s="53" t="s">
        <v>86</v>
      </c>
      <c r="AE4" s="53" t="s">
        <v>87</v>
      </c>
      <c r="AF4" s="53" t="s">
        <v>87</v>
      </c>
      <c r="AG4" s="53" t="s">
        <v>88</v>
      </c>
      <c r="AH4" s="53"/>
      <c r="AI4" s="53"/>
      <c r="AJ4" s="53"/>
      <c r="AK4" s="53" t="s">
        <v>90</v>
      </c>
      <c r="AL4" s="53" t="s">
        <v>90</v>
      </c>
      <c r="AM4" s="53"/>
      <c r="AN4" s="53"/>
      <c r="AO4" s="53"/>
      <c r="AP4" s="53"/>
      <c r="AQ4" s="53"/>
      <c r="AR4" s="37"/>
      <c r="AS4" s="37"/>
      <c r="AT4" s="37"/>
      <c r="AU4" s="37"/>
      <c r="AV4" s="37"/>
      <c r="AW4" s="37"/>
      <c r="AX4" s="37"/>
      <c r="AY4" s="53" t="s">
        <v>91</v>
      </c>
      <c r="AZ4" s="53"/>
      <c r="BA4" s="53"/>
      <c r="BB4" s="53"/>
      <c r="BC4" s="53"/>
      <c r="BD4" s="53"/>
      <c r="BE4" s="53"/>
      <c r="BF4" s="53" t="s">
        <v>92</v>
      </c>
      <c r="BG4" s="53"/>
      <c r="BH4" s="53"/>
      <c r="BI4" s="53"/>
      <c r="BJ4" s="53"/>
      <c r="BK4" s="53"/>
      <c r="BL4" s="53"/>
      <c r="BM4" s="53" t="s">
        <v>86</v>
      </c>
      <c r="BN4" s="53" t="s">
        <v>86</v>
      </c>
      <c r="BO4" s="53" t="s">
        <v>93</v>
      </c>
      <c r="BP4" s="53" t="s">
        <v>94</v>
      </c>
      <c r="BQ4" s="53" t="s">
        <v>86</v>
      </c>
      <c r="BR4" s="53"/>
      <c r="BS4" s="53"/>
      <c r="BT4" s="53" t="s">
        <v>95</v>
      </c>
      <c r="BU4" s="53" t="s">
        <v>95</v>
      </c>
      <c r="BV4" s="37"/>
      <c r="BW4" s="37"/>
      <c r="BX4" s="37"/>
      <c r="BY4" s="37"/>
      <c r="BZ4" s="37"/>
      <c r="CA4" s="37"/>
      <c r="CB4" s="37"/>
    </row>
    <row r="5" spans="1:80" s="39" customFormat="1">
      <c r="A5" s="54" t="s">
        <v>96</v>
      </c>
      <c r="B5" s="55"/>
      <c r="C5" s="56"/>
      <c r="D5" s="593"/>
      <c r="E5" s="594"/>
      <c r="F5" s="593"/>
      <c r="G5" s="594"/>
      <c r="H5" s="593"/>
      <c r="I5" s="594"/>
      <c r="J5" s="593"/>
      <c r="K5" s="595"/>
      <c r="L5" s="44" t="s">
        <v>44</v>
      </c>
      <c r="M5" s="45">
        <v>2.8</v>
      </c>
      <c r="N5" s="45">
        <v>2.8</v>
      </c>
      <c r="O5" s="45">
        <v>2.8</v>
      </c>
      <c r="P5" s="45">
        <v>1.8</v>
      </c>
      <c r="Q5" s="45">
        <v>0</v>
      </c>
      <c r="R5" s="45">
        <v>0</v>
      </c>
      <c r="S5" s="45">
        <v>0</v>
      </c>
      <c r="T5" s="37" t="s">
        <v>70</v>
      </c>
      <c r="U5" s="46" t="s">
        <v>35</v>
      </c>
      <c r="V5" s="52" t="s">
        <v>97</v>
      </c>
      <c r="W5" s="59">
        <v>2.8</v>
      </c>
      <c r="X5" s="59">
        <v>2</v>
      </c>
      <c r="Y5" s="59">
        <v>2.2000000000000002</v>
      </c>
      <c r="Z5" s="59"/>
      <c r="AA5" s="60">
        <v>2.8</v>
      </c>
      <c r="AB5" s="60">
        <v>2</v>
      </c>
      <c r="AC5" s="60">
        <v>2</v>
      </c>
      <c r="AD5" s="59">
        <v>2.8</v>
      </c>
      <c r="AE5" s="59">
        <v>2.8</v>
      </c>
      <c r="AF5" s="59">
        <v>2.8</v>
      </c>
      <c r="AG5" s="59">
        <v>1.8</v>
      </c>
      <c r="AH5" s="59"/>
      <c r="AI5" s="59"/>
      <c r="AJ5" s="59"/>
      <c r="AK5" s="59">
        <v>2</v>
      </c>
      <c r="AL5" s="59">
        <v>2</v>
      </c>
      <c r="AM5" s="59"/>
      <c r="AN5" s="59"/>
      <c r="AO5" s="59"/>
      <c r="AP5" s="59"/>
      <c r="AQ5" s="59"/>
      <c r="AR5" s="60"/>
      <c r="AS5" s="60"/>
      <c r="AT5" s="60"/>
      <c r="AU5" s="60"/>
      <c r="AV5" s="60"/>
      <c r="AW5" s="60"/>
      <c r="AX5" s="60"/>
      <c r="AY5" s="59">
        <v>2</v>
      </c>
      <c r="AZ5" s="59"/>
      <c r="BA5" s="59"/>
      <c r="BB5" s="59"/>
      <c r="BC5" s="59"/>
      <c r="BD5" s="59"/>
      <c r="BE5" s="59"/>
      <c r="BF5" s="59">
        <v>4.7</v>
      </c>
      <c r="BG5" s="59"/>
      <c r="BH5" s="59"/>
      <c r="BI5" s="59"/>
      <c r="BJ5" s="59"/>
      <c r="BK5" s="59"/>
      <c r="BL5" s="59"/>
      <c r="BM5" s="59">
        <v>2</v>
      </c>
      <c r="BN5" s="59">
        <v>2</v>
      </c>
      <c r="BO5" s="59">
        <v>3</v>
      </c>
      <c r="BP5" s="59">
        <v>3</v>
      </c>
      <c r="BQ5" s="59">
        <v>3</v>
      </c>
      <c r="BR5" s="59"/>
      <c r="BS5" s="59"/>
      <c r="BT5" s="59">
        <v>2.5</v>
      </c>
      <c r="BU5" s="59">
        <v>2.5</v>
      </c>
      <c r="BV5" s="60"/>
      <c r="BW5" s="60"/>
      <c r="BX5" s="60"/>
      <c r="BY5" s="60"/>
      <c r="BZ5" s="60"/>
      <c r="CA5" s="60"/>
      <c r="CB5" s="60"/>
    </row>
    <row r="6" spans="1:80" s="64" customFormat="1">
      <c r="A6" s="54" t="s">
        <v>98</v>
      </c>
      <c r="B6" s="55"/>
      <c r="C6" s="56"/>
      <c r="D6" s="583"/>
      <c r="E6" s="584"/>
      <c r="F6" s="583"/>
      <c r="G6" s="584"/>
      <c r="H6" s="583"/>
      <c r="I6" s="584"/>
      <c r="J6" s="583"/>
      <c r="K6" s="585"/>
      <c r="L6" s="44">
        <v>0</v>
      </c>
      <c r="M6" s="45" t="s">
        <v>99</v>
      </c>
      <c r="N6" s="45" t="s">
        <v>99</v>
      </c>
      <c r="O6" s="45" t="s">
        <v>99</v>
      </c>
      <c r="P6" s="45" t="s">
        <v>99</v>
      </c>
      <c r="Q6" s="45">
        <v>0</v>
      </c>
      <c r="R6" s="45">
        <v>0</v>
      </c>
      <c r="S6" s="45">
        <v>0</v>
      </c>
      <c r="T6" s="37" t="s">
        <v>70</v>
      </c>
      <c r="U6" s="61" t="s">
        <v>36</v>
      </c>
      <c r="V6" s="62" t="s">
        <v>100</v>
      </c>
      <c r="W6" s="63" t="s">
        <v>99</v>
      </c>
      <c r="X6" s="63" t="s">
        <v>101</v>
      </c>
      <c r="Y6" s="63" t="s">
        <v>99</v>
      </c>
      <c r="Z6" s="63"/>
      <c r="AA6" s="63" t="s">
        <v>99</v>
      </c>
      <c r="AB6" s="63" t="s">
        <v>99</v>
      </c>
      <c r="AC6" s="63" t="s">
        <v>99</v>
      </c>
      <c r="AD6" s="63" t="s">
        <v>99</v>
      </c>
      <c r="AE6" s="63" t="s">
        <v>99</v>
      </c>
      <c r="AF6" s="63" t="s">
        <v>99</v>
      </c>
      <c r="AG6" s="63" t="s">
        <v>99</v>
      </c>
      <c r="AH6" s="63"/>
      <c r="AI6" s="63"/>
      <c r="AJ6" s="63"/>
      <c r="AK6" s="63" t="s">
        <v>99</v>
      </c>
      <c r="AL6" s="63" t="s">
        <v>99</v>
      </c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 t="s">
        <v>99</v>
      </c>
      <c r="AZ6" s="63"/>
      <c r="BA6" s="63"/>
      <c r="BB6" s="63"/>
      <c r="BC6" s="63"/>
      <c r="BD6" s="63"/>
      <c r="BE6" s="63"/>
      <c r="BF6" s="63" t="s">
        <v>99</v>
      </c>
      <c r="BG6" s="63"/>
      <c r="BH6" s="63"/>
      <c r="BI6" s="63"/>
      <c r="BJ6" s="63"/>
      <c r="BK6" s="63"/>
      <c r="BL6" s="63"/>
      <c r="BM6" s="63" t="s">
        <v>102</v>
      </c>
      <c r="BN6" s="63" t="s">
        <v>102</v>
      </c>
      <c r="BO6" s="63" t="s">
        <v>103</v>
      </c>
      <c r="BP6" s="63" t="s">
        <v>103</v>
      </c>
      <c r="BQ6" s="63" t="s">
        <v>99</v>
      </c>
      <c r="BR6" s="63"/>
      <c r="BS6" s="63"/>
      <c r="BT6" s="63" t="s">
        <v>104</v>
      </c>
      <c r="BU6" s="63" t="s">
        <v>104</v>
      </c>
      <c r="BV6" s="63"/>
      <c r="BW6" s="63"/>
      <c r="BX6" s="63"/>
      <c r="BY6" s="63"/>
      <c r="BZ6" s="63"/>
      <c r="CA6" s="63"/>
      <c r="CB6" s="63"/>
    </row>
    <row r="7" spans="1:80" s="68" customFormat="1">
      <c r="A7" s="65" t="s">
        <v>105</v>
      </c>
      <c r="B7" s="66"/>
      <c r="C7" s="66"/>
      <c r="D7" s="586" t="s">
        <v>45</v>
      </c>
      <c r="E7" s="587"/>
      <c r="F7" s="586" t="s">
        <v>45</v>
      </c>
      <c r="G7" s="587"/>
      <c r="H7" s="586" t="s">
        <v>45</v>
      </c>
      <c r="I7" s="587"/>
      <c r="J7" s="586" t="s">
        <v>45</v>
      </c>
      <c r="K7" s="587"/>
      <c r="L7" s="44">
        <v>0</v>
      </c>
      <c r="M7" s="45" t="s">
        <v>106</v>
      </c>
      <c r="N7" s="45" t="s">
        <v>106</v>
      </c>
      <c r="O7" s="45" t="s">
        <v>107</v>
      </c>
      <c r="P7" s="45" t="s">
        <v>108</v>
      </c>
      <c r="Q7" s="45">
        <v>0</v>
      </c>
      <c r="R7" s="45">
        <v>0</v>
      </c>
      <c r="S7" s="45">
        <v>0</v>
      </c>
      <c r="T7" s="37" t="s">
        <v>70</v>
      </c>
      <c r="U7" s="61" t="s">
        <v>37</v>
      </c>
      <c r="V7" s="62" t="s">
        <v>109</v>
      </c>
      <c r="W7" s="63" t="s">
        <v>108</v>
      </c>
      <c r="X7" s="63">
        <v>11002</v>
      </c>
      <c r="Y7" s="63" t="s">
        <v>110</v>
      </c>
      <c r="Z7" s="63"/>
      <c r="AA7" s="63" t="s">
        <v>108</v>
      </c>
      <c r="AB7" s="63" t="s">
        <v>107</v>
      </c>
      <c r="AC7" s="63" t="s">
        <v>107</v>
      </c>
      <c r="AD7" s="63" t="s">
        <v>106</v>
      </c>
      <c r="AE7" s="63" t="s">
        <v>106</v>
      </c>
      <c r="AF7" s="63" t="s">
        <v>107</v>
      </c>
      <c r="AG7" s="63" t="s">
        <v>108</v>
      </c>
      <c r="AH7" s="63"/>
      <c r="AI7" s="63"/>
      <c r="AJ7" s="63"/>
      <c r="AK7" s="63" t="s">
        <v>106</v>
      </c>
      <c r="AL7" s="63" t="s">
        <v>111</v>
      </c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 t="s">
        <v>107</v>
      </c>
      <c r="AZ7" s="63"/>
      <c r="BA7" s="63"/>
      <c r="BB7" s="63"/>
      <c r="BC7" s="63"/>
      <c r="BD7" s="63"/>
      <c r="BE7" s="63"/>
      <c r="BF7" s="67" t="s">
        <v>108</v>
      </c>
      <c r="BG7" s="67"/>
      <c r="BH7" s="67"/>
      <c r="BI7" s="67"/>
      <c r="BJ7" s="67"/>
      <c r="BK7" s="67"/>
      <c r="BL7" s="67"/>
      <c r="BM7" s="63" t="s">
        <v>112</v>
      </c>
      <c r="BN7" s="63" t="s">
        <v>112</v>
      </c>
      <c r="BO7" s="63" t="s">
        <v>113</v>
      </c>
      <c r="BP7" s="63" t="s">
        <v>114</v>
      </c>
      <c r="BQ7" s="63" t="s">
        <v>108</v>
      </c>
      <c r="BR7" s="63"/>
      <c r="BS7" s="63"/>
      <c r="BT7" s="63" t="s">
        <v>108</v>
      </c>
      <c r="BU7" s="63" t="s">
        <v>108</v>
      </c>
      <c r="BV7" s="63"/>
      <c r="BW7" s="63"/>
      <c r="BX7" s="63"/>
      <c r="BY7" s="63"/>
      <c r="BZ7" s="63"/>
      <c r="CA7" s="63"/>
      <c r="CB7" s="63"/>
    </row>
    <row r="8" spans="1:80" s="68" customFormat="1">
      <c r="A8" s="69" t="s">
        <v>115</v>
      </c>
      <c r="B8" s="70"/>
      <c r="C8" s="70"/>
      <c r="D8" s="598" t="s">
        <v>70</v>
      </c>
      <c r="E8" s="599"/>
      <c r="F8" s="598" t="s">
        <v>70</v>
      </c>
      <c r="G8" s="599"/>
      <c r="H8" s="598" t="s">
        <v>70</v>
      </c>
      <c r="I8" s="599"/>
      <c r="J8" s="598" t="s">
        <v>70</v>
      </c>
      <c r="K8" s="599"/>
      <c r="L8" s="44">
        <v>0</v>
      </c>
      <c r="M8" s="45">
        <v>50</v>
      </c>
      <c r="N8" s="45">
        <v>50</v>
      </c>
      <c r="O8" s="45">
        <v>50</v>
      </c>
      <c r="P8" s="45">
        <v>33.299999999999997</v>
      </c>
      <c r="Q8" s="45">
        <v>0</v>
      </c>
      <c r="R8" s="45">
        <v>0</v>
      </c>
      <c r="S8" s="45">
        <v>0</v>
      </c>
      <c r="T8" s="37" t="s">
        <v>70</v>
      </c>
      <c r="U8" s="46" t="s">
        <v>38</v>
      </c>
      <c r="V8" s="52" t="s">
        <v>116</v>
      </c>
      <c r="W8" s="53">
        <v>50</v>
      </c>
      <c r="X8" s="53">
        <v>50</v>
      </c>
      <c r="Y8" s="53">
        <v>50</v>
      </c>
      <c r="Z8" s="53"/>
      <c r="AA8" s="53">
        <v>50</v>
      </c>
      <c r="AB8" s="53">
        <v>50</v>
      </c>
      <c r="AC8" s="53">
        <v>50</v>
      </c>
      <c r="AD8" s="53">
        <v>50</v>
      </c>
      <c r="AE8" s="53">
        <v>50</v>
      </c>
      <c r="AF8" s="53">
        <v>50</v>
      </c>
      <c r="AG8" s="53">
        <v>33.299999999999997</v>
      </c>
      <c r="AH8" s="53"/>
      <c r="AI8" s="53"/>
      <c r="AJ8" s="53"/>
      <c r="AK8" s="53">
        <v>50</v>
      </c>
      <c r="AL8" s="53">
        <v>50</v>
      </c>
      <c r="AM8" s="53"/>
      <c r="AN8" s="53"/>
      <c r="AO8" s="53"/>
      <c r="AP8" s="53"/>
      <c r="AQ8" s="53"/>
      <c r="AR8" s="37"/>
      <c r="AS8" s="37"/>
      <c r="AT8" s="37"/>
      <c r="AU8" s="37"/>
      <c r="AV8" s="37"/>
      <c r="AW8" s="37"/>
      <c r="AX8" s="37"/>
      <c r="AY8" s="53">
        <v>40</v>
      </c>
      <c r="AZ8" s="53"/>
      <c r="BA8" s="53"/>
      <c r="BB8" s="53"/>
      <c r="BC8" s="53"/>
      <c r="BD8" s="53"/>
      <c r="BE8" s="53"/>
      <c r="BF8" s="53">
        <v>50</v>
      </c>
      <c r="BG8" s="53"/>
      <c r="BH8" s="53"/>
      <c r="BI8" s="53"/>
      <c r="BJ8" s="53"/>
      <c r="BK8" s="53"/>
      <c r="BL8" s="53"/>
      <c r="BM8" s="53">
        <v>50</v>
      </c>
      <c r="BN8" s="53">
        <v>50</v>
      </c>
      <c r="BO8" s="53">
        <v>50</v>
      </c>
      <c r="BP8" s="53">
        <v>50</v>
      </c>
      <c r="BQ8" s="53">
        <v>50</v>
      </c>
      <c r="BR8" s="53"/>
      <c r="BS8" s="53"/>
      <c r="BT8" s="53">
        <v>50</v>
      </c>
      <c r="BU8" s="53">
        <v>46</v>
      </c>
      <c r="BV8" s="37"/>
      <c r="BW8" s="37"/>
      <c r="BX8" s="37"/>
      <c r="BY8" s="37"/>
      <c r="BZ8" s="37"/>
      <c r="CA8" s="37"/>
      <c r="CB8" s="37"/>
    </row>
    <row r="9" spans="1:80" s="39" customFormat="1">
      <c r="A9" s="69" t="s">
        <v>117</v>
      </c>
      <c r="B9" s="70"/>
      <c r="C9" s="70"/>
      <c r="D9" s="600"/>
      <c r="E9" s="601"/>
      <c r="F9" s="600"/>
      <c r="G9" s="601"/>
      <c r="H9" s="600"/>
      <c r="I9" s="601"/>
      <c r="J9" s="600"/>
      <c r="K9" s="601"/>
      <c r="L9" s="71" t="s">
        <v>45</v>
      </c>
      <c r="M9" s="45">
        <v>5</v>
      </c>
      <c r="N9" s="45">
        <v>7</v>
      </c>
      <c r="O9" s="45">
        <v>6</v>
      </c>
      <c r="P9" s="45">
        <v>12</v>
      </c>
      <c r="Q9" s="45">
        <v>0</v>
      </c>
      <c r="R9" s="45">
        <v>0</v>
      </c>
      <c r="S9" s="45">
        <v>0</v>
      </c>
      <c r="T9" s="37" t="s">
        <v>70</v>
      </c>
      <c r="U9" s="61" t="s">
        <v>39</v>
      </c>
      <c r="V9" s="72" t="s">
        <v>118</v>
      </c>
      <c r="W9" s="63">
        <v>8</v>
      </c>
      <c r="X9" s="63">
        <v>8</v>
      </c>
      <c r="Y9" s="63">
        <v>8</v>
      </c>
      <c r="Z9" s="63"/>
      <c r="AA9" s="63">
        <v>8</v>
      </c>
      <c r="AB9" s="63">
        <v>8</v>
      </c>
      <c r="AC9" s="63">
        <v>8</v>
      </c>
      <c r="AD9" s="63">
        <v>5</v>
      </c>
      <c r="AE9" s="63">
        <v>7</v>
      </c>
      <c r="AF9" s="63">
        <v>6</v>
      </c>
      <c r="AG9" s="63">
        <v>12</v>
      </c>
      <c r="AH9" s="63"/>
      <c r="AI9" s="63"/>
      <c r="AJ9" s="63"/>
      <c r="AK9" s="63">
        <v>6</v>
      </c>
      <c r="AL9" s="63">
        <v>8</v>
      </c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>
        <v>7</v>
      </c>
      <c r="AZ9" s="63"/>
      <c r="BA9" s="63"/>
      <c r="BB9" s="63"/>
      <c r="BC9" s="63"/>
      <c r="BD9" s="63"/>
      <c r="BE9" s="63"/>
      <c r="BF9" s="63">
        <v>8</v>
      </c>
      <c r="BG9" s="63"/>
      <c r="BH9" s="63"/>
      <c r="BI9" s="63"/>
      <c r="BJ9" s="63"/>
      <c r="BK9" s="63"/>
      <c r="BL9" s="63"/>
      <c r="BM9" s="63">
        <v>8</v>
      </c>
      <c r="BN9" s="63">
        <v>8</v>
      </c>
      <c r="BO9" s="63">
        <v>24</v>
      </c>
      <c r="BP9" s="63">
        <v>9</v>
      </c>
      <c r="BQ9" s="63">
        <v>6</v>
      </c>
      <c r="BR9" s="63"/>
      <c r="BS9" s="63"/>
      <c r="BT9" s="63">
        <v>8</v>
      </c>
      <c r="BU9" s="63">
        <v>6</v>
      </c>
      <c r="BV9" s="63"/>
      <c r="BW9" s="63"/>
      <c r="BX9" s="63"/>
      <c r="BY9" s="63"/>
      <c r="BZ9" s="63"/>
      <c r="CA9" s="63"/>
      <c r="CB9" s="63"/>
    </row>
    <row r="10" spans="1:80" s="68" customFormat="1">
      <c r="A10" s="54" t="s">
        <v>119</v>
      </c>
      <c r="B10" s="55"/>
      <c r="C10" s="73" t="s">
        <v>120</v>
      </c>
      <c r="D10" s="74"/>
      <c r="E10" s="74"/>
      <c r="F10" s="74"/>
      <c r="G10" s="74"/>
      <c r="H10" s="74"/>
      <c r="I10" s="74"/>
      <c r="J10" s="74"/>
      <c r="K10" s="74"/>
      <c r="L10" s="75" t="s">
        <v>121</v>
      </c>
      <c r="M10" s="45">
        <v>720</v>
      </c>
      <c r="N10" s="45">
        <v>720</v>
      </c>
      <c r="O10" s="45">
        <v>720</v>
      </c>
      <c r="P10" s="45">
        <v>451</v>
      </c>
      <c r="Q10" s="45">
        <v>0</v>
      </c>
      <c r="R10" s="45">
        <v>0</v>
      </c>
      <c r="S10" s="45">
        <v>0</v>
      </c>
      <c r="T10" s="37" t="s">
        <v>70</v>
      </c>
      <c r="U10" s="76"/>
      <c r="V10" s="62" t="s">
        <v>122</v>
      </c>
      <c r="W10" s="77">
        <v>413</v>
      </c>
      <c r="X10" s="77">
        <v>522</v>
      </c>
      <c r="Y10" s="77">
        <v>630</v>
      </c>
      <c r="Z10" s="77"/>
      <c r="AA10" s="77">
        <v>553</v>
      </c>
      <c r="AB10" s="77">
        <v>640</v>
      </c>
      <c r="AC10" s="77">
        <v>640</v>
      </c>
      <c r="AD10" s="77">
        <v>720</v>
      </c>
      <c r="AE10" s="77">
        <v>720</v>
      </c>
      <c r="AF10" s="77">
        <v>720</v>
      </c>
      <c r="AG10" s="77">
        <v>451</v>
      </c>
      <c r="AH10" s="77"/>
      <c r="AI10" s="77"/>
      <c r="AJ10" s="77"/>
      <c r="AK10" s="77"/>
      <c r="AL10" s="77">
        <v>766</v>
      </c>
      <c r="AM10" s="77"/>
      <c r="AN10" s="77"/>
      <c r="AO10" s="77"/>
      <c r="AP10" s="77"/>
      <c r="AQ10" s="77"/>
      <c r="AR10" s="63"/>
      <c r="AS10" s="63"/>
      <c r="AT10" s="63"/>
      <c r="AU10" s="63"/>
      <c r="AV10" s="63"/>
      <c r="AW10" s="63"/>
      <c r="AX10" s="63"/>
      <c r="AY10" s="77">
        <v>560</v>
      </c>
      <c r="AZ10" s="77"/>
      <c r="BA10" s="77"/>
      <c r="BB10" s="77"/>
      <c r="BC10" s="77"/>
      <c r="BD10" s="77"/>
      <c r="BE10" s="77"/>
      <c r="BF10" s="77">
        <v>812</v>
      </c>
      <c r="BG10" s="77"/>
      <c r="BH10" s="77"/>
      <c r="BI10" s="77"/>
      <c r="BJ10" s="77"/>
      <c r="BK10" s="77"/>
      <c r="BL10" s="77"/>
      <c r="BM10" s="77">
        <v>449</v>
      </c>
      <c r="BN10" s="77">
        <v>399</v>
      </c>
      <c r="BO10" s="77">
        <v>155</v>
      </c>
      <c r="BP10" s="77">
        <v>1083</v>
      </c>
      <c r="BQ10" s="77">
        <v>550</v>
      </c>
      <c r="BR10" s="77"/>
      <c r="BS10" s="77"/>
      <c r="BT10" s="77">
        <v>577</v>
      </c>
      <c r="BU10" s="77">
        <v>456</v>
      </c>
      <c r="BV10" s="63"/>
      <c r="BW10" s="63"/>
      <c r="BX10" s="63"/>
      <c r="BY10" s="63"/>
      <c r="BZ10" s="63"/>
      <c r="CA10" s="63"/>
      <c r="CB10" s="63"/>
    </row>
    <row r="11" spans="1:80" s="68" customFormat="1">
      <c r="A11" s="78" t="s">
        <v>123</v>
      </c>
      <c r="B11" s="78"/>
      <c r="C11" s="78"/>
      <c r="D11" s="79"/>
      <c r="E11" s="79"/>
      <c r="F11" s="79"/>
      <c r="G11" s="79"/>
      <c r="H11" s="79"/>
      <c r="I11" s="79"/>
      <c r="J11" s="79"/>
      <c r="K11" s="79"/>
      <c r="L11" s="75" t="s">
        <v>124</v>
      </c>
      <c r="M11" s="45">
        <v>1</v>
      </c>
      <c r="N11" s="45">
        <v>1</v>
      </c>
      <c r="O11" s="45">
        <v>2</v>
      </c>
      <c r="P11" s="45">
        <v>1</v>
      </c>
      <c r="Q11" s="45">
        <v>0</v>
      </c>
      <c r="R11" s="45">
        <v>0</v>
      </c>
      <c r="S11" s="45">
        <v>0</v>
      </c>
      <c r="T11" s="37" t="s">
        <v>70</v>
      </c>
      <c r="U11" s="76"/>
      <c r="V11" s="61" t="s">
        <v>125</v>
      </c>
      <c r="W11" s="63">
        <v>1</v>
      </c>
      <c r="X11" s="63">
        <v>1</v>
      </c>
      <c r="Y11" s="63">
        <v>1</v>
      </c>
      <c r="Z11" s="63"/>
      <c r="AA11" s="63">
        <v>1</v>
      </c>
      <c r="AB11" s="63">
        <v>1</v>
      </c>
      <c r="AC11" s="63">
        <v>1</v>
      </c>
      <c r="AD11" s="63">
        <v>1</v>
      </c>
      <c r="AE11" s="63">
        <v>1</v>
      </c>
      <c r="AF11" s="63">
        <v>2</v>
      </c>
      <c r="AG11" s="63">
        <v>1</v>
      </c>
      <c r="AH11" s="63"/>
      <c r="AI11" s="63"/>
      <c r="AJ11" s="63"/>
      <c r="AK11" s="63">
        <v>2</v>
      </c>
      <c r="AL11" s="63">
        <v>1</v>
      </c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>
        <v>1</v>
      </c>
      <c r="AZ11" s="63"/>
      <c r="BA11" s="63"/>
      <c r="BB11" s="63"/>
      <c r="BC11" s="63"/>
      <c r="BD11" s="63"/>
      <c r="BE11" s="63"/>
      <c r="BF11" s="63">
        <v>1</v>
      </c>
      <c r="BG11" s="63"/>
      <c r="BH11" s="63"/>
      <c r="BI11" s="63"/>
      <c r="BJ11" s="63"/>
      <c r="BK11" s="63"/>
      <c r="BL11" s="63"/>
      <c r="BM11" s="63">
        <v>1</v>
      </c>
      <c r="BN11" s="63">
        <v>1</v>
      </c>
      <c r="BO11" s="63">
        <v>1</v>
      </c>
      <c r="BP11" s="63">
        <v>1</v>
      </c>
      <c r="BQ11" s="63">
        <v>1</v>
      </c>
      <c r="BR11" s="63"/>
      <c r="BS11" s="63"/>
      <c r="BT11" s="63">
        <v>12</v>
      </c>
      <c r="BU11" s="63"/>
      <c r="BV11" s="63"/>
      <c r="BW11" s="63"/>
      <c r="BX11" s="63"/>
      <c r="BY11" s="63"/>
      <c r="BZ11" s="63"/>
      <c r="CA11" s="63"/>
      <c r="CB11" s="63"/>
    </row>
    <row r="12" spans="1:80" s="68" customFormat="1">
      <c r="A12" s="54" t="s">
        <v>126</v>
      </c>
      <c r="B12" s="55"/>
      <c r="C12" s="73" t="s">
        <v>127</v>
      </c>
      <c r="D12" s="74"/>
      <c r="E12" s="74"/>
      <c r="F12" s="74"/>
      <c r="G12" s="74"/>
      <c r="H12" s="74"/>
      <c r="I12" s="74"/>
      <c r="J12" s="74"/>
      <c r="K12" s="74"/>
      <c r="L12" s="75" t="s">
        <v>128</v>
      </c>
      <c r="M12" s="45" t="s">
        <v>129</v>
      </c>
      <c r="N12" s="45" t="s">
        <v>130</v>
      </c>
      <c r="O12" s="45" t="s">
        <v>131</v>
      </c>
      <c r="P12" s="45" t="s">
        <v>69</v>
      </c>
      <c r="Q12" s="45">
        <v>0</v>
      </c>
      <c r="R12" s="45">
        <v>0</v>
      </c>
      <c r="S12" s="45">
        <v>0</v>
      </c>
      <c r="T12" s="37" t="s">
        <v>70</v>
      </c>
      <c r="U12" s="80"/>
      <c r="V12" s="52" t="s">
        <v>115</v>
      </c>
      <c r="W12" s="53" t="s">
        <v>132</v>
      </c>
      <c r="X12" s="53" t="s">
        <v>133</v>
      </c>
      <c r="Y12" s="53" t="s">
        <v>134</v>
      </c>
      <c r="Z12" s="53"/>
      <c r="AA12" s="53" t="s">
        <v>135</v>
      </c>
      <c r="AB12" s="53" t="s">
        <v>136</v>
      </c>
      <c r="AC12" s="53" t="s">
        <v>137</v>
      </c>
      <c r="AD12" s="53" t="s">
        <v>129</v>
      </c>
      <c r="AE12" s="53" t="s">
        <v>130</v>
      </c>
      <c r="AF12" s="53" t="s">
        <v>131</v>
      </c>
      <c r="AG12" s="53" t="s">
        <v>69</v>
      </c>
      <c r="AH12" s="53"/>
      <c r="AI12" s="53"/>
      <c r="AJ12" s="53"/>
      <c r="AK12" s="53" t="s">
        <v>138</v>
      </c>
      <c r="AL12" s="53">
        <v>1</v>
      </c>
      <c r="AM12" s="53"/>
      <c r="AN12" s="53"/>
      <c r="AO12" s="53"/>
      <c r="AP12" s="53"/>
      <c r="AQ12" s="53"/>
      <c r="AR12" s="37"/>
      <c r="AS12" s="37"/>
      <c r="AT12" s="37"/>
      <c r="AU12" s="37"/>
      <c r="AV12" s="37"/>
      <c r="AW12" s="37"/>
      <c r="AX12" s="37"/>
      <c r="AY12" s="53" t="s">
        <v>139</v>
      </c>
      <c r="AZ12" s="53"/>
      <c r="BA12" s="53"/>
      <c r="BB12" s="53"/>
      <c r="BC12" s="53"/>
      <c r="BD12" s="53"/>
      <c r="BE12" s="53"/>
      <c r="BF12" s="53" t="s">
        <v>140</v>
      </c>
      <c r="BG12" s="53"/>
      <c r="BH12" s="53"/>
      <c r="BI12" s="53"/>
      <c r="BJ12" s="53"/>
      <c r="BK12" s="53"/>
      <c r="BL12" s="53"/>
      <c r="BM12" s="53" t="s">
        <v>79</v>
      </c>
      <c r="BN12" s="53" t="s">
        <v>80</v>
      </c>
      <c r="BO12" s="53" t="s">
        <v>81</v>
      </c>
      <c r="BP12" s="53" t="s">
        <v>82</v>
      </c>
      <c r="BQ12" s="53" t="s">
        <v>83</v>
      </c>
      <c r="BR12" s="53"/>
      <c r="BS12" s="53"/>
      <c r="BT12" s="53" t="s">
        <v>84</v>
      </c>
      <c r="BU12" s="53" t="s">
        <v>67</v>
      </c>
      <c r="BV12" s="37"/>
      <c r="BW12" s="37"/>
      <c r="BX12" s="37"/>
      <c r="BY12" s="37"/>
      <c r="BZ12" s="37"/>
      <c r="CA12" s="37"/>
      <c r="CB12" s="37"/>
    </row>
    <row r="13" spans="1:80" s="39" customFormat="1">
      <c r="A13" s="54" t="s">
        <v>141</v>
      </c>
      <c r="B13" s="55"/>
      <c r="C13" s="81" t="s">
        <v>142</v>
      </c>
      <c r="D13" s="82"/>
      <c r="E13" s="74"/>
      <c r="F13" s="82"/>
      <c r="G13" s="74"/>
      <c r="H13" s="82"/>
      <c r="I13" s="74"/>
      <c r="J13" s="82"/>
      <c r="K13" s="74"/>
      <c r="L13" s="37"/>
      <c r="M13" s="45">
        <v>300</v>
      </c>
      <c r="N13" s="45">
        <v>300</v>
      </c>
      <c r="O13" s="45">
        <v>300</v>
      </c>
      <c r="P13" s="45">
        <v>400</v>
      </c>
      <c r="Q13" s="45">
        <v>0</v>
      </c>
      <c r="R13" s="45">
        <v>0</v>
      </c>
      <c r="S13" s="45">
        <v>0</v>
      </c>
      <c r="T13" s="37" t="s">
        <v>70</v>
      </c>
      <c r="U13" s="83"/>
      <c r="V13" s="52" t="s">
        <v>143</v>
      </c>
      <c r="W13" s="53">
        <v>400</v>
      </c>
      <c r="X13" s="53">
        <v>400</v>
      </c>
      <c r="Y13" s="53">
        <v>400</v>
      </c>
      <c r="Z13" s="53"/>
      <c r="AA13" s="53">
        <v>400</v>
      </c>
      <c r="AB13" s="53">
        <v>400</v>
      </c>
      <c r="AC13" s="53">
        <v>400</v>
      </c>
      <c r="AD13" s="53">
        <v>300</v>
      </c>
      <c r="AE13" s="53">
        <v>300</v>
      </c>
      <c r="AF13" s="53">
        <v>300</v>
      </c>
      <c r="AG13" s="53">
        <v>400</v>
      </c>
      <c r="AH13" s="53"/>
      <c r="AI13" s="53"/>
      <c r="AJ13" s="53"/>
      <c r="AK13" s="53">
        <v>300</v>
      </c>
      <c r="AL13" s="53">
        <v>400</v>
      </c>
      <c r="AM13" s="53"/>
      <c r="AN13" s="53"/>
      <c r="AO13" s="53"/>
      <c r="AP13" s="53"/>
      <c r="AQ13" s="53"/>
      <c r="AR13" s="37"/>
      <c r="AS13" s="37"/>
      <c r="AT13" s="37"/>
      <c r="AU13" s="37"/>
      <c r="AV13" s="37"/>
      <c r="AW13" s="37"/>
      <c r="AX13" s="37"/>
      <c r="AY13" s="53">
        <v>300</v>
      </c>
      <c r="AZ13" s="53"/>
      <c r="BA13" s="53"/>
      <c r="BB13" s="53"/>
      <c r="BC13" s="53"/>
      <c r="BD13" s="53"/>
      <c r="BE13" s="53"/>
      <c r="BF13" s="53">
        <v>400</v>
      </c>
      <c r="BG13" s="53"/>
      <c r="BH13" s="53"/>
      <c r="BI13" s="53"/>
      <c r="BJ13" s="53"/>
      <c r="BK13" s="53"/>
      <c r="BL13" s="53"/>
      <c r="BM13" s="53">
        <v>400</v>
      </c>
      <c r="BN13" s="53">
        <v>400</v>
      </c>
      <c r="BO13" s="53">
        <v>1200</v>
      </c>
      <c r="BP13" s="53">
        <v>450</v>
      </c>
      <c r="BQ13" s="53">
        <v>300</v>
      </c>
      <c r="BR13" s="53"/>
      <c r="BS13" s="53"/>
      <c r="BT13" s="53">
        <v>300</v>
      </c>
      <c r="BU13" s="53">
        <v>300</v>
      </c>
      <c r="BV13" s="37"/>
      <c r="BW13" s="37"/>
      <c r="BX13" s="37"/>
      <c r="BY13" s="37"/>
      <c r="BZ13" s="37"/>
      <c r="CA13" s="37"/>
      <c r="CB13" s="37"/>
    </row>
    <row r="14" spans="1:80" s="39" customFormat="1">
      <c r="A14" s="54" t="s">
        <v>144</v>
      </c>
      <c r="B14" s="55"/>
      <c r="C14" s="56"/>
      <c r="D14" s="596"/>
      <c r="E14" s="597"/>
      <c r="F14" s="596"/>
      <c r="G14" s="597"/>
      <c r="H14" s="596"/>
      <c r="I14" s="597"/>
      <c r="J14" s="596"/>
      <c r="K14" s="597"/>
      <c r="L14" s="37" t="s">
        <v>145</v>
      </c>
      <c r="M14" s="45">
        <v>50</v>
      </c>
      <c r="N14" s="45">
        <v>50</v>
      </c>
      <c r="O14" s="45">
        <v>50</v>
      </c>
      <c r="P14" s="45">
        <v>25</v>
      </c>
      <c r="Q14" s="45">
        <v>0</v>
      </c>
      <c r="R14" s="45">
        <v>0</v>
      </c>
      <c r="S14" s="45">
        <v>0</v>
      </c>
      <c r="T14" s="37" t="s">
        <v>70</v>
      </c>
      <c r="U14" s="80"/>
      <c r="V14" s="52" t="s">
        <v>146</v>
      </c>
      <c r="W14" s="53">
        <v>50</v>
      </c>
      <c r="X14" s="53">
        <v>75</v>
      </c>
      <c r="Y14" s="53">
        <v>50</v>
      </c>
      <c r="Z14" s="53"/>
      <c r="AA14" s="53">
        <v>50</v>
      </c>
      <c r="AB14" s="53">
        <v>50</v>
      </c>
      <c r="AC14" s="53">
        <v>50</v>
      </c>
      <c r="AD14" s="53">
        <v>50</v>
      </c>
      <c r="AE14" s="53">
        <v>50</v>
      </c>
      <c r="AF14" s="53">
        <v>50</v>
      </c>
      <c r="AG14" s="53">
        <v>25</v>
      </c>
      <c r="AH14" s="53"/>
      <c r="AI14" s="53"/>
      <c r="AJ14" s="53"/>
      <c r="AK14" s="53">
        <v>40</v>
      </c>
      <c r="AL14" s="53">
        <v>40</v>
      </c>
      <c r="AM14" s="53"/>
      <c r="AN14" s="53"/>
      <c r="AO14" s="53"/>
      <c r="AP14" s="53"/>
      <c r="AQ14" s="53"/>
      <c r="AR14" s="37"/>
      <c r="AS14" s="37"/>
      <c r="AT14" s="37"/>
      <c r="AU14" s="37"/>
      <c r="AV14" s="37"/>
      <c r="AW14" s="37"/>
      <c r="AX14" s="37"/>
      <c r="AY14" s="53">
        <v>40</v>
      </c>
      <c r="AZ14" s="53"/>
      <c r="BA14" s="53"/>
      <c r="BB14" s="53"/>
      <c r="BC14" s="53"/>
      <c r="BD14" s="53"/>
      <c r="BE14" s="53"/>
      <c r="BF14" s="53">
        <v>50</v>
      </c>
      <c r="BG14" s="53"/>
      <c r="BH14" s="53"/>
      <c r="BI14" s="53"/>
      <c r="BJ14" s="53"/>
      <c r="BK14" s="53"/>
      <c r="BL14" s="53"/>
      <c r="BM14" s="53">
        <v>50</v>
      </c>
      <c r="BN14" s="53">
        <v>50</v>
      </c>
      <c r="BO14" s="53">
        <v>50</v>
      </c>
      <c r="BP14" s="53">
        <v>50</v>
      </c>
      <c r="BQ14" s="53">
        <v>60</v>
      </c>
      <c r="BR14" s="53"/>
      <c r="BS14" s="53"/>
      <c r="BT14" s="53">
        <v>50</v>
      </c>
      <c r="BU14" s="53">
        <v>50</v>
      </c>
      <c r="BV14" s="37"/>
      <c r="BW14" s="37"/>
      <c r="BX14" s="37"/>
      <c r="BY14" s="37"/>
      <c r="BZ14" s="37"/>
      <c r="CA14" s="37"/>
      <c r="CB14" s="37"/>
    </row>
    <row r="15" spans="1:80" s="39" customFormat="1">
      <c r="A15" s="54" t="s">
        <v>147</v>
      </c>
      <c r="B15" s="55"/>
      <c r="C15" s="56"/>
      <c r="D15" s="596"/>
      <c r="E15" s="597"/>
      <c r="F15" s="596"/>
      <c r="G15" s="597"/>
      <c r="H15" s="596"/>
      <c r="I15" s="597"/>
      <c r="J15" s="596"/>
      <c r="K15" s="597"/>
      <c r="L15" s="37" t="s">
        <v>148</v>
      </c>
      <c r="M15" s="45">
        <v>4.8</v>
      </c>
      <c r="N15" s="45">
        <v>4.8</v>
      </c>
      <c r="O15" s="45">
        <v>4.8</v>
      </c>
      <c r="P15" s="45">
        <v>4</v>
      </c>
      <c r="Q15" s="45">
        <v>0</v>
      </c>
      <c r="R15" s="45">
        <v>0</v>
      </c>
      <c r="S15" s="45">
        <v>0</v>
      </c>
      <c r="T15" s="37" t="s">
        <v>70</v>
      </c>
      <c r="U15" s="80"/>
      <c r="V15" s="52" t="s">
        <v>149</v>
      </c>
      <c r="W15" s="53"/>
      <c r="X15" s="53">
        <v>3.3</v>
      </c>
      <c r="Y15" s="53">
        <v>3.8</v>
      </c>
      <c r="Z15" s="53"/>
      <c r="AA15" s="53">
        <v>3.4</v>
      </c>
      <c r="AB15" s="53">
        <v>4</v>
      </c>
      <c r="AC15" s="53">
        <v>4</v>
      </c>
      <c r="AD15" s="53">
        <v>4.8</v>
      </c>
      <c r="AE15" s="53">
        <v>4.8</v>
      </c>
      <c r="AF15" s="53">
        <v>4.8</v>
      </c>
      <c r="AG15" s="53">
        <v>4</v>
      </c>
      <c r="AH15" s="53"/>
      <c r="AI15" s="53"/>
      <c r="AJ15" s="53"/>
      <c r="AK15" s="53">
        <v>4</v>
      </c>
      <c r="AL15" s="53">
        <v>4</v>
      </c>
      <c r="AM15" s="53"/>
      <c r="AN15" s="53"/>
      <c r="AO15" s="53"/>
      <c r="AP15" s="53"/>
      <c r="AQ15" s="53"/>
      <c r="AR15" s="37"/>
      <c r="AS15" s="37"/>
      <c r="AT15" s="37"/>
      <c r="AU15" s="37"/>
      <c r="AV15" s="37"/>
      <c r="AW15" s="37"/>
      <c r="AX15" s="37"/>
      <c r="AY15" s="53">
        <v>4.2</v>
      </c>
      <c r="AZ15" s="53"/>
      <c r="BA15" s="53"/>
      <c r="BB15" s="53"/>
      <c r="BC15" s="53"/>
      <c r="BD15" s="53"/>
      <c r="BE15" s="53"/>
      <c r="BF15" s="53">
        <v>4.9000000000000004</v>
      </c>
      <c r="BG15" s="53"/>
      <c r="BH15" s="53"/>
      <c r="BI15" s="53"/>
      <c r="BJ15" s="53"/>
      <c r="BK15" s="53"/>
      <c r="BL15" s="53"/>
      <c r="BM15" s="53">
        <v>2.29</v>
      </c>
      <c r="BN15" s="53">
        <v>2.29</v>
      </c>
      <c r="BO15" s="53">
        <v>7</v>
      </c>
      <c r="BP15" s="53">
        <v>6.5</v>
      </c>
      <c r="BQ15" s="53">
        <v>3.8</v>
      </c>
      <c r="BR15" s="53"/>
      <c r="BS15" s="53"/>
      <c r="BT15" s="53">
        <v>4.5999999999999996</v>
      </c>
      <c r="BU15" s="53">
        <v>3.8</v>
      </c>
      <c r="BV15" s="37"/>
      <c r="BW15" s="37"/>
      <c r="BX15" s="37"/>
      <c r="BY15" s="37"/>
      <c r="BZ15" s="37"/>
      <c r="CA15" s="37"/>
      <c r="CB15" s="37"/>
    </row>
    <row r="16" spans="1:80" s="39" customFormat="1">
      <c r="A16" s="54" t="s">
        <v>150</v>
      </c>
      <c r="B16" s="55"/>
      <c r="C16" s="56"/>
      <c r="D16" s="602"/>
      <c r="E16" s="603"/>
      <c r="F16" s="602"/>
      <c r="G16" s="603"/>
      <c r="H16" s="602"/>
      <c r="I16" s="603"/>
      <c r="J16" s="602"/>
      <c r="K16" s="603"/>
      <c r="L16" s="37" t="s">
        <v>151</v>
      </c>
      <c r="M16" s="45" t="s">
        <v>152</v>
      </c>
      <c r="N16" s="45" t="s">
        <v>152</v>
      </c>
      <c r="O16" s="45" t="s">
        <v>152</v>
      </c>
      <c r="P16" s="45" t="s">
        <v>152</v>
      </c>
      <c r="Q16" s="45">
        <v>0</v>
      </c>
      <c r="R16" s="45">
        <v>0</v>
      </c>
      <c r="S16" s="45">
        <v>0</v>
      </c>
      <c r="T16" s="37" t="s">
        <v>70</v>
      </c>
      <c r="U16" s="80"/>
      <c r="V16" s="52" t="s">
        <v>153</v>
      </c>
      <c r="W16" s="53" t="s">
        <v>152</v>
      </c>
      <c r="X16" s="53" t="s">
        <v>152</v>
      </c>
      <c r="Y16" s="53" t="s">
        <v>152</v>
      </c>
      <c r="Z16" s="53"/>
      <c r="AA16" s="53" t="s">
        <v>152</v>
      </c>
      <c r="AB16" s="53" t="s">
        <v>152</v>
      </c>
      <c r="AC16" s="53" t="s">
        <v>152</v>
      </c>
      <c r="AD16" s="53" t="s">
        <v>152</v>
      </c>
      <c r="AE16" s="53" t="s">
        <v>152</v>
      </c>
      <c r="AF16" s="53" t="s">
        <v>152</v>
      </c>
      <c r="AG16" s="53" t="s">
        <v>152</v>
      </c>
      <c r="AH16" s="53"/>
      <c r="AI16" s="53"/>
      <c r="AJ16" s="53"/>
      <c r="AK16" s="53" t="s">
        <v>152</v>
      </c>
      <c r="AL16" s="53" t="s">
        <v>152</v>
      </c>
      <c r="AM16" s="53"/>
      <c r="AN16" s="53"/>
      <c r="AO16" s="53"/>
      <c r="AP16" s="53"/>
      <c r="AQ16" s="53"/>
      <c r="AR16" s="37"/>
      <c r="AS16" s="37"/>
      <c r="AT16" s="37"/>
      <c r="AU16" s="37"/>
      <c r="AV16" s="37"/>
      <c r="AW16" s="37"/>
      <c r="AX16" s="37"/>
      <c r="AY16" s="53" t="s">
        <v>152</v>
      </c>
      <c r="AZ16" s="53"/>
      <c r="BA16" s="53"/>
      <c r="BB16" s="53"/>
      <c r="BC16" s="53"/>
      <c r="BD16" s="53"/>
      <c r="BE16" s="53"/>
      <c r="BF16" s="53" t="s">
        <v>152</v>
      </c>
      <c r="BG16" s="53"/>
      <c r="BH16" s="53"/>
      <c r="BI16" s="53"/>
      <c r="BJ16" s="53"/>
      <c r="BK16" s="53"/>
      <c r="BL16" s="53"/>
      <c r="BM16" s="53" t="s">
        <v>152</v>
      </c>
      <c r="BN16" s="53" t="s">
        <v>152</v>
      </c>
      <c r="BO16" s="53" t="s">
        <v>152</v>
      </c>
      <c r="BP16" s="53" t="s">
        <v>152</v>
      </c>
      <c r="BQ16" s="53" t="s">
        <v>152</v>
      </c>
      <c r="BR16" s="53"/>
      <c r="BS16" s="53"/>
      <c r="BT16" s="53" t="s">
        <v>152</v>
      </c>
      <c r="BU16" s="53" t="s">
        <v>152</v>
      </c>
      <c r="BV16" s="37"/>
      <c r="BW16" s="37"/>
      <c r="BX16" s="37"/>
      <c r="BY16" s="37"/>
      <c r="BZ16" s="37"/>
      <c r="CA16" s="37"/>
      <c r="CB16" s="37"/>
    </row>
    <row r="17" spans="1:90" ht="17.25" customHeight="1">
      <c r="A17" s="54" t="s">
        <v>154</v>
      </c>
      <c r="B17" s="55"/>
      <c r="C17" s="56"/>
      <c r="D17" s="602"/>
      <c r="E17" s="603"/>
      <c r="F17" s="602"/>
      <c r="G17" s="603"/>
      <c r="H17" s="602"/>
      <c r="I17" s="603"/>
      <c r="J17" s="602"/>
      <c r="K17" s="603"/>
      <c r="M17" s="45">
        <v>200</v>
      </c>
      <c r="N17" s="45">
        <v>200</v>
      </c>
      <c r="O17" s="45">
        <v>200</v>
      </c>
      <c r="P17" s="45">
        <v>200</v>
      </c>
      <c r="Q17" s="45">
        <v>0</v>
      </c>
      <c r="R17" s="45">
        <v>0</v>
      </c>
      <c r="S17" s="45">
        <v>0</v>
      </c>
      <c r="T17" s="37" t="s">
        <v>70</v>
      </c>
      <c r="U17" s="80"/>
      <c r="V17" s="52" t="s">
        <v>155</v>
      </c>
      <c r="W17" s="53">
        <v>200</v>
      </c>
      <c r="X17" s="53">
        <v>200</v>
      </c>
      <c r="Y17" s="53">
        <v>200</v>
      </c>
      <c r="Z17" s="53"/>
      <c r="AA17" s="53">
        <v>200</v>
      </c>
      <c r="AB17" s="53">
        <v>200</v>
      </c>
      <c r="AC17" s="53">
        <v>200</v>
      </c>
      <c r="AD17" s="53">
        <v>200</v>
      </c>
      <c r="AE17" s="53">
        <v>200</v>
      </c>
      <c r="AF17" s="53">
        <v>200</v>
      </c>
      <c r="AG17" s="53">
        <v>200</v>
      </c>
      <c r="AH17" s="53"/>
      <c r="AI17" s="53"/>
      <c r="AJ17" s="53"/>
      <c r="AK17" s="53">
        <v>200</v>
      </c>
      <c r="AL17" s="53">
        <v>200</v>
      </c>
      <c r="AM17" s="53"/>
      <c r="AN17" s="53"/>
      <c r="AO17" s="53"/>
      <c r="AP17" s="53"/>
      <c r="AQ17" s="53"/>
      <c r="AY17" s="53">
        <v>200</v>
      </c>
      <c r="AZ17" s="53"/>
      <c r="BA17" s="53"/>
      <c r="BB17" s="53"/>
      <c r="BC17" s="53"/>
      <c r="BD17" s="53"/>
      <c r="BE17" s="53"/>
      <c r="BF17" s="53">
        <v>200</v>
      </c>
      <c r="BG17" s="53"/>
      <c r="BH17" s="53"/>
      <c r="BI17" s="53"/>
      <c r="BJ17" s="53"/>
      <c r="BK17" s="53"/>
      <c r="BL17" s="53"/>
      <c r="BM17" s="53">
        <v>200</v>
      </c>
      <c r="BN17" s="53">
        <v>200</v>
      </c>
      <c r="BO17" s="53">
        <v>300</v>
      </c>
      <c r="BP17" s="53">
        <v>300</v>
      </c>
      <c r="BQ17" s="53">
        <v>200</v>
      </c>
      <c r="BR17" s="53"/>
      <c r="BS17" s="53"/>
      <c r="BT17" s="53">
        <v>200</v>
      </c>
      <c r="BU17" s="53">
        <v>200</v>
      </c>
    </row>
    <row r="18" spans="1:90" ht="17.25" customHeight="1">
      <c r="A18" s="84" t="s">
        <v>156</v>
      </c>
      <c r="B18" s="37"/>
      <c r="C18" s="85"/>
      <c r="D18" s="602"/>
      <c r="E18" s="603"/>
      <c r="F18" s="602"/>
      <c r="G18" s="603"/>
      <c r="H18" s="602"/>
      <c r="I18" s="603"/>
      <c r="J18" s="602"/>
      <c r="K18" s="603"/>
      <c r="L18" s="37" t="s">
        <v>157</v>
      </c>
      <c r="M18" s="45">
        <v>4</v>
      </c>
      <c r="N18" s="45">
        <v>4</v>
      </c>
      <c r="O18" s="45">
        <v>4</v>
      </c>
      <c r="P18" s="45">
        <v>4.4000000000000004</v>
      </c>
      <c r="Q18" s="45">
        <v>0</v>
      </c>
      <c r="R18" s="45">
        <v>0</v>
      </c>
      <c r="S18" s="45">
        <v>0</v>
      </c>
      <c r="T18" s="37" t="s">
        <v>70</v>
      </c>
      <c r="U18" s="80"/>
      <c r="V18" s="52" t="s">
        <v>158</v>
      </c>
      <c r="W18" s="53">
        <v>4</v>
      </c>
      <c r="X18" s="53">
        <v>4</v>
      </c>
      <c r="Y18" s="53">
        <v>4</v>
      </c>
      <c r="Z18" s="53"/>
      <c r="AA18" s="53">
        <v>4</v>
      </c>
      <c r="AB18" s="53">
        <v>4</v>
      </c>
      <c r="AC18" s="53">
        <v>4</v>
      </c>
      <c r="AD18" s="53">
        <v>4</v>
      </c>
      <c r="AE18" s="53">
        <v>4</v>
      </c>
      <c r="AF18" s="53">
        <v>4</v>
      </c>
      <c r="AG18" s="53">
        <v>4.4000000000000004</v>
      </c>
      <c r="AH18" s="53"/>
      <c r="AI18" s="53"/>
      <c r="AJ18" s="53"/>
      <c r="AK18" s="53">
        <v>4</v>
      </c>
      <c r="AL18" s="53">
        <v>4</v>
      </c>
      <c r="AM18" s="53"/>
      <c r="AN18" s="53"/>
      <c r="AO18" s="53"/>
      <c r="AP18" s="53"/>
      <c r="AQ18" s="53"/>
      <c r="AY18" s="53">
        <v>4.4000000000000004</v>
      </c>
      <c r="AZ18" s="53"/>
      <c r="BA18" s="53"/>
      <c r="BB18" s="53"/>
      <c r="BC18" s="53"/>
      <c r="BD18" s="53"/>
      <c r="BE18" s="53"/>
      <c r="BF18" s="53">
        <v>4</v>
      </c>
      <c r="BG18" s="53"/>
      <c r="BH18" s="53"/>
      <c r="BI18" s="53"/>
      <c r="BJ18" s="53"/>
      <c r="BK18" s="53"/>
      <c r="BL18" s="53"/>
      <c r="BM18" s="53">
        <v>4.4000000000000004</v>
      </c>
      <c r="BN18" s="53">
        <v>4.4000000000000004</v>
      </c>
      <c r="BO18" s="53">
        <v>6.5</v>
      </c>
      <c r="BP18" s="53">
        <v>6.5</v>
      </c>
      <c r="BQ18" s="53">
        <v>4.4000000000000004</v>
      </c>
      <c r="BR18" s="53"/>
      <c r="BS18" s="53"/>
      <c r="BT18" s="53">
        <v>3.3</v>
      </c>
      <c r="BU18" s="53">
        <v>3.3</v>
      </c>
    </row>
    <row r="19" spans="1:90" ht="17.25" customHeight="1">
      <c r="A19" s="78" t="s">
        <v>159</v>
      </c>
      <c r="B19" s="78"/>
      <c r="C19" s="78"/>
      <c r="D19" s="79"/>
      <c r="E19" s="79"/>
      <c r="F19" s="79"/>
      <c r="G19" s="79"/>
      <c r="H19" s="79"/>
      <c r="I19" s="79"/>
      <c r="J19" s="79"/>
      <c r="K19" s="79"/>
      <c r="L19" s="37" t="s">
        <v>160</v>
      </c>
      <c r="M19" s="45" t="s">
        <v>161</v>
      </c>
      <c r="N19" s="45" t="s">
        <v>161</v>
      </c>
      <c r="O19" s="45" t="s">
        <v>161</v>
      </c>
      <c r="P19" s="45" t="s">
        <v>162</v>
      </c>
      <c r="Q19" s="45">
        <v>0</v>
      </c>
      <c r="R19" s="45">
        <v>0</v>
      </c>
      <c r="S19" s="45">
        <v>0</v>
      </c>
      <c r="T19" s="37" t="s">
        <v>70</v>
      </c>
      <c r="U19" s="80"/>
      <c r="V19" s="52" t="s">
        <v>163</v>
      </c>
      <c r="W19" s="53" t="s">
        <v>164</v>
      </c>
      <c r="X19" s="53" t="s">
        <v>161</v>
      </c>
      <c r="Y19" s="53" t="s">
        <v>165</v>
      </c>
      <c r="Z19" s="53"/>
      <c r="AA19" s="53" t="s">
        <v>164</v>
      </c>
      <c r="AB19" s="53" t="s">
        <v>166</v>
      </c>
      <c r="AC19" s="53" t="s">
        <v>166</v>
      </c>
      <c r="AD19" s="53" t="s">
        <v>161</v>
      </c>
      <c r="AE19" s="53" t="s">
        <v>161</v>
      </c>
      <c r="AF19" s="53" t="s">
        <v>161</v>
      </c>
      <c r="AG19" s="53" t="s">
        <v>162</v>
      </c>
      <c r="AH19" s="53"/>
      <c r="AI19" s="53"/>
      <c r="AJ19" s="53"/>
      <c r="AK19" s="53" t="s">
        <v>161</v>
      </c>
      <c r="AL19" s="53" t="s">
        <v>164</v>
      </c>
      <c r="AM19" s="53"/>
      <c r="AN19" s="53"/>
      <c r="AO19" s="53"/>
      <c r="AP19" s="53"/>
      <c r="AQ19" s="53"/>
      <c r="BF19" s="53" t="s">
        <v>161</v>
      </c>
      <c r="BG19" s="53"/>
      <c r="BH19" s="53"/>
      <c r="BI19" s="53"/>
      <c r="BJ19" s="53"/>
      <c r="BK19" s="53"/>
      <c r="BL19" s="53"/>
      <c r="BM19" s="53" t="s">
        <v>161</v>
      </c>
      <c r="BN19" s="53" t="s">
        <v>161</v>
      </c>
      <c r="BO19" s="53" t="s">
        <v>167</v>
      </c>
      <c r="BP19" s="53" t="s">
        <v>165</v>
      </c>
      <c r="BQ19" s="53" t="s">
        <v>168</v>
      </c>
      <c r="BR19" s="53"/>
      <c r="BS19" s="53"/>
      <c r="BT19" s="53" t="s">
        <v>169</v>
      </c>
      <c r="BU19" s="53" t="s">
        <v>168</v>
      </c>
    </row>
    <row r="20" spans="1:90" ht="17.25" customHeight="1">
      <c r="A20" s="54" t="s">
        <v>170</v>
      </c>
      <c r="B20" s="55"/>
      <c r="C20" s="56"/>
      <c r="D20" s="596"/>
      <c r="E20" s="597"/>
      <c r="F20" s="596"/>
      <c r="G20" s="597"/>
      <c r="H20" s="596"/>
      <c r="I20" s="597"/>
      <c r="J20" s="596"/>
      <c r="K20" s="597"/>
      <c r="L20" s="37" t="s">
        <v>171</v>
      </c>
      <c r="M20" s="45" t="s">
        <v>172</v>
      </c>
      <c r="N20" s="45" t="s">
        <v>172</v>
      </c>
      <c r="O20" s="45" t="s">
        <v>173</v>
      </c>
      <c r="P20" s="45" t="s">
        <v>174</v>
      </c>
      <c r="Q20" s="45" t="s">
        <v>70</v>
      </c>
      <c r="R20" s="45">
        <v>0</v>
      </c>
      <c r="S20" s="45">
        <v>0</v>
      </c>
      <c r="T20" s="37" t="s">
        <v>70</v>
      </c>
      <c r="U20" s="80"/>
      <c r="V20" s="52" t="s">
        <v>175</v>
      </c>
      <c r="W20" s="53"/>
      <c r="AA20" s="37" t="s">
        <v>176</v>
      </c>
      <c r="AB20" s="53"/>
      <c r="AC20" s="53"/>
      <c r="AK20" s="53" t="s">
        <v>177</v>
      </c>
      <c r="AL20" s="53"/>
      <c r="AM20" s="53"/>
      <c r="AN20" s="53"/>
      <c r="AO20" s="53"/>
      <c r="AP20" s="53"/>
      <c r="AQ20" s="53"/>
      <c r="BT20" s="53" t="s">
        <v>177</v>
      </c>
      <c r="BU20" s="53" t="s">
        <v>177</v>
      </c>
    </row>
    <row r="21" spans="1:90" ht="17.25" customHeight="1">
      <c r="A21" s="54" t="s">
        <v>178</v>
      </c>
      <c r="B21" s="55"/>
      <c r="C21" s="81" t="s">
        <v>179</v>
      </c>
      <c r="D21" s="86"/>
      <c r="E21" s="86"/>
      <c r="F21" s="86"/>
      <c r="G21" s="86"/>
      <c r="H21" s="86"/>
      <c r="I21" s="86"/>
      <c r="J21" s="86"/>
      <c r="K21" s="86"/>
      <c r="L21" s="75" t="s">
        <v>180</v>
      </c>
      <c r="U21" s="80"/>
      <c r="V21" s="52" t="s">
        <v>181</v>
      </c>
      <c r="W21" s="37" t="s">
        <v>174</v>
      </c>
      <c r="X21" s="37" t="s">
        <v>182</v>
      </c>
      <c r="Y21" s="37" t="s">
        <v>183</v>
      </c>
      <c r="AA21" s="37" t="s">
        <v>174</v>
      </c>
      <c r="AB21" s="37" t="s">
        <v>173</v>
      </c>
      <c r="AC21" s="37" t="s">
        <v>173</v>
      </c>
      <c r="AD21" s="37" t="s">
        <v>172</v>
      </c>
      <c r="AE21" s="37" t="s">
        <v>172</v>
      </c>
      <c r="AF21" s="37" t="s">
        <v>173</v>
      </c>
      <c r="AG21" s="37" t="s">
        <v>174</v>
      </c>
      <c r="AH21" s="37" t="s">
        <v>70</v>
      </c>
      <c r="AK21" s="37" t="s">
        <v>172</v>
      </c>
      <c r="AL21" s="37" t="s">
        <v>184</v>
      </c>
      <c r="AM21" s="37" t="s">
        <v>70</v>
      </c>
      <c r="AN21" s="37" t="s">
        <v>70</v>
      </c>
      <c r="AO21" s="37" t="s">
        <v>70</v>
      </c>
      <c r="AR21" s="37" t="s">
        <v>70</v>
      </c>
      <c r="AS21" s="37" t="s">
        <v>70</v>
      </c>
      <c r="AT21" s="37" t="s">
        <v>70</v>
      </c>
      <c r="AU21" s="37" t="s">
        <v>70</v>
      </c>
      <c r="AV21" s="37" t="s">
        <v>70</v>
      </c>
      <c r="AY21" s="37" t="s">
        <v>173</v>
      </c>
      <c r="AZ21" s="37" t="s">
        <v>70</v>
      </c>
      <c r="BA21" s="37" t="s">
        <v>70</v>
      </c>
      <c r="BB21" s="37" t="s">
        <v>70</v>
      </c>
      <c r="BC21" s="37" t="s">
        <v>70</v>
      </c>
      <c r="BF21" s="37" t="s">
        <v>174</v>
      </c>
      <c r="BG21" s="37" t="s">
        <v>70</v>
      </c>
      <c r="BH21" s="37" t="s">
        <v>70</v>
      </c>
      <c r="BI21" s="37" t="s">
        <v>70</v>
      </c>
      <c r="BJ21" s="37" t="s">
        <v>70</v>
      </c>
      <c r="BM21" s="37" t="s">
        <v>185</v>
      </c>
      <c r="BN21" s="37" t="s">
        <v>185</v>
      </c>
      <c r="BO21" s="37" t="s">
        <v>186</v>
      </c>
      <c r="BP21" s="37" t="s">
        <v>187</v>
      </c>
      <c r="BQ21" s="37" t="s">
        <v>174</v>
      </c>
      <c r="BT21" s="37" t="s">
        <v>188</v>
      </c>
      <c r="BU21" s="37" t="s">
        <v>188</v>
      </c>
    </row>
    <row r="22" spans="1:90" ht="17.25" customHeight="1">
      <c r="A22" s="54" t="s">
        <v>189</v>
      </c>
      <c r="B22" s="55"/>
      <c r="C22" s="56"/>
      <c r="D22" s="602"/>
      <c r="E22" s="603"/>
      <c r="F22" s="602"/>
      <c r="G22" s="603"/>
      <c r="H22" s="602"/>
      <c r="I22" s="603"/>
      <c r="J22" s="602"/>
      <c r="K22" s="603"/>
      <c r="L22" s="75" t="s">
        <v>148</v>
      </c>
      <c r="M22" s="87"/>
      <c r="U22" s="80"/>
    </row>
    <row r="23" spans="1:90" ht="17.25" customHeight="1">
      <c r="A23" s="54" t="s">
        <v>190</v>
      </c>
      <c r="B23" s="55"/>
      <c r="C23" s="56"/>
      <c r="D23" s="602"/>
      <c r="E23" s="603"/>
      <c r="F23" s="602"/>
      <c r="G23" s="603"/>
      <c r="H23" s="602"/>
      <c r="I23" s="603"/>
      <c r="J23" s="602"/>
      <c r="K23" s="603"/>
      <c r="L23" s="75" t="s">
        <v>191</v>
      </c>
      <c r="M23" s="87"/>
      <c r="N23" s="60"/>
      <c r="O23" s="60"/>
      <c r="P23" s="60"/>
      <c r="Q23" s="60"/>
      <c r="R23" s="60"/>
      <c r="S23" s="60"/>
      <c r="T23" s="60"/>
      <c r="U23" s="60"/>
      <c r="V23" s="60"/>
      <c r="W23" s="60" t="s">
        <v>192</v>
      </c>
      <c r="X23" s="60" t="s">
        <v>193</v>
      </c>
      <c r="Y23" s="60" t="s">
        <v>194</v>
      </c>
      <c r="Z23" s="60"/>
      <c r="AA23" s="60" t="s">
        <v>195</v>
      </c>
      <c r="AB23" s="60" t="s">
        <v>196</v>
      </c>
      <c r="AC23" s="60" t="s">
        <v>197</v>
      </c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</row>
    <row r="24" spans="1:90" s="64" customFormat="1" ht="17.25" customHeight="1">
      <c r="A24" s="54" t="s">
        <v>198</v>
      </c>
      <c r="B24" s="55"/>
      <c r="C24" s="56"/>
      <c r="D24" s="596"/>
      <c r="E24" s="597"/>
      <c r="F24" s="596"/>
      <c r="G24" s="597"/>
      <c r="H24" s="596"/>
      <c r="I24" s="597"/>
      <c r="J24" s="596"/>
      <c r="K24" s="597"/>
      <c r="L24" s="88"/>
      <c r="M24" s="75"/>
      <c r="N24" s="75"/>
      <c r="O24" s="75"/>
      <c r="P24" s="75"/>
      <c r="Q24" s="75"/>
      <c r="R24" s="75"/>
      <c r="S24" s="75"/>
      <c r="T24" s="75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</row>
    <row r="25" spans="1:90" s="89" customFormat="1" ht="17.25" customHeight="1">
      <c r="A25" s="54" t="s">
        <v>199</v>
      </c>
      <c r="B25" s="55"/>
      <c r="C25" s="56"/>
      <c r="D25" s="596"/>
      <c r="E25" s="597"/>
      <c r="F25" s="596"/>
      <c r="G25" s="597"/>
      <c r="H25" s="596"/>
      <c r="I25" s="597"/>
      <c r="J25" s="596"/>
      <c r="K25" s="597"/>
      <c r="M25" s="75"/>
      <c r="N25" s="75"/>
      <c r="O25" s="75"/>
      <c r="P25" s="75"/>
      <c r="Q25" s="75"/>
      <c r="R25" s="75"/>
      <c r="S25" s="75"/>
      <c r="T25" s="75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</row>
    <row r="26" spans="1:90" s="89" customFormat="1" ht="12.75" customHeight="1">
      <c r="A26" s="90"/>
      <c r="B26" s="90"/>
      <c r="C26" s="91"/>
      <c r="D26" s="92"/>
      <c r="E26" s="92"/>
      <c r="F26" s="92"/>
      <c r="G26" s="92"/>
      <c r="H26" s="92"/>
      <c r="I26" s="92"/>
      <c r="J26" s="92"/>
      <c r="K26" s="92"/>
      <c r="M26" s="60" t="s">
        <v>176</v>
      </c>
      <c r="N26" s="64" t="s">
        <v>176</v>
      </c>
      <c r="O26" s="75"/>
      <c r="P26" s="75"/>
      <c r="Q26" s="75"/>
      <c r="R26" s="75"/>
      <c r="S26" s="75"/>
      <c r="T26" s="75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D26" s="93"/>
      <c r="CE26" s="93"/>
      <c r="CF26" s="93"/>
      <c r="CG26" s="93"/>
      <c r="CH26" s="93"/>
      <c r="CI26" s="93"/>
      <c r="CJ26" s="93"/>
      <c r="CK26" s="93"/>
      <c r="CL26" s="93"/>
    </row>
    <row r="27" spans="1:90" s="68" customFormat="1" ht="11.25" customHeight="1">
      <c r="A27" s="94"/>
      <c r="B27" s="94"/>
      <c r="C27" s="63"/>
      <c r="D27" s="95" t="s">
        <v>200</v>
      </c>
      <c r="E27" s="63"/>
      <c r="F27" s="63"/>
      <c r="G27" s="63"/>
      <c r="H27" s="63"/>
      <c r="I27" s="63"/>
      <c r="J27" s="63"/>
      <c r="K27" s="63"/>
      <c r="M27" s="63" t="s">
        <v>201</v>
      </c>
      <c r="N27" s="68" t="s">
        <v>202</v>
      </c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D27" s="63"/>
      <c r="CE27" s="63"/>
      <c r="CF27" s="63"/>
      <c r="CG27" s="63"/>
      <c r="CH27" s="63"/>
      <c r="CI27" s="63"/>
      <c r="CJ27" s="63"/>
      <c r="CK27" s="63"/>
      <c r="CL27" s="63"/>
    </row>
    <row r="28" spans="1:90" s="68" customFormat="1" ht="11.25" customHeight="1">
      <c r="A28" s="94"/>
      <c r="B28" s="94"/>
      <c r="C28" s="63"/>
      <c r="D28" s="606">
        <v>1</v>
      </c>
      <c r="E28" s="606"/>
      <c r="F28" s="606">
        <v>2</v>
      </c>
      <c r="G28" s="606"/>
      <c r="H28" s="606">
        <v>3</v>
      </c>
      <c r="I28" s="606"/>
      <c r="J28" s="606">
        <v>4</v>
      </c>
      <c r="K28" s="606"/>
      <c r="M28" s="68" t="s">
        <v>203</v>
      </c>
      <c r="N28" s="68" t="s">
        <v>204</v>
      </c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D28" s="63"/>
      <c r="CE28" s="63"/>
      <c r="CF28" s="63"/>
      <c r="CG28" s="63"/>
      <c r="CH28" s="63"/>
      <c r="CI28" s="63"/>
      <c r="CJ28" s="63"/>
      <c r="CK28" s="63"/>
      <c r="CL28" s="63"/>
    </row>
    <row r="29" spans="1:90" s="68" customFormat="1" ht="11.25" customHeight="1">
      <c r="A29" s="94"/>
      <c r="B29" s="94"/>
      <c r="C29" s="96" t="s">
        <v>205</v>
      </c>
      <c r="D29" s="607" t="s">
        <v>45</v>
      </c>
      <c r="E29" s="608"/>
      <c r="F29" s="609" t="s">
        <v>45</v>
      </c>
      <c r="G29" s="608"/>
      <c r="H29" s="609" t="s">
        <v>45</v>
      </c>
      <c r="I29" s="608"/>
      <c r="J29" s="609" t="s">
        <v>45</v>
      </c>
      <c r="K29" s="608"/>
      <c r="M29" s="63" t="s">
        <v>206</v>
      </c>
      <c r="N29" s="68" t="s">
        <v>207</v>
      </c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D29" s="63"/>
      <c r="CE29" s="63"/>
      <c r="CF29" s="63"/>
      <c r="CG29" s="63"/>
      <c r="CH29" s="63"/>
      <c r="CI29" s="63"/>
      <c r="CJ29" s="63"/>
      <c r="CK29" s="63"/>
      <c r="CL29" s="63"/>
    </row>
    <row r="30" spans="1:90" s="68" customFormat="1" ht="11.25" customHeight="1">
      <c r="A30" s="94"/>
      <c r="B30" s="94"/>
      <c r="C30" s="96" t="s">
        <v>71</v>
      </c>
      <c r="D30" s="604" t="s">
        <v>70</v>
      </c>
      <c r="E30" s="605"/>
      <c r="F30" s="604" t="s">
        <v>70</v>
      </c>
      <c r="G30" s="605"/>
      <c r="H30" s="604" t="s">
        <v>70</v>
      </c>
      <c r="I30" s="605"/>
      <c r="J30" s="604" t="s">
        <v>70</v>
      </c>
      <c r="K30" s="605"/>
      <c r="L30" s="63"/>
      <c r="M30" s="63" t="s">
        <v>208</v>
      </c>
      <c r="N30" s="68" t="s">
        <v>209</v>
      </c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D30" s="63"/>
      <c r="CE30" s="63"/>
      <c r="CF30" s="63"/>
      <c r="CG30" s="63"/>
      <c r="CH30" s="63"/>
      <c r="CI30" s="63"/>
      <c r="CJ30" s="63"/>
      <c r="CK30" s="63"/>
      <c r="CL30" s="63"/>
    </row>
    <row r="31" spans="1:90" s="68" customFormat="1" ht="11.25">
      <c r="A31" s="94"/>
      <c r="B31" s="94"/>
      <c r="C31" s="96" t="s">
        <v>89</v>
      </c>
      <c r="D31" s="604" t="s">
        <v>70</v>
      </c>
      <c r="E31" s="605"/>
      <c r="F31" s="604" t="s">
        <v>70</v>
      </c>
      <c r="G31" s="605"/>
      <c r="H31" s="604" t="s">
        <v>70</v>
      </c>
      <c r="I31" s="605"/>
      <c r="J31" s="604" t="s">
        <v>70</v>
      </c>
      <c r="K31" s="605"/>
      <c r="L31" s="63"/>
      <c r="M31" s="63" t="s">
        <v>210</v>
      </c>
      <c r="N31" s="68" t="s">
        <v>211</v>
      </c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D31" s="63"/>
      <c r="CE31" s="63"/>
      <c r="CF31" s="63"/>
      <c r="CG31" s="63"/>
      <c r="CH31" s="63"/>
      <c r="CI31" s="63"/>
      <c r="CJ31" s="63"/>
      <c r="CK31" s="63"/>
      <c r="CL31" s="63"/>
    </row>
    <row r="32" spans="1:90" s="68" customFormat="1" ht="11.25">
      <c r="A32" s="94"/>
      <c r="B32" s="94"/>
      <c r="C32" s="63" t="s">
        <v>97</v>
      </c>
      <c r="D32" s="604" t="s">
        <v>70</v>
      </c>
      <c r="E32" s="605"/>
      <c r="F32" s="604" t="s">
        <v>70</v>
      </c>
      <c r="G32" s="605"/>
      <c r="H32" s="604" t="s">
        <v>70</v>
      </c>
      <c r="I32" s="605"/>
      <c r="J32" s="604" t="s">
        <v>70</v>
      </c>
      <c r="K32" s="605"/>
      <c r="L32" s="63"/>
      <c r="M32" s="63" t="s">
        <v>212</v>
      </c>
      <c r="N32" s="68" t="s">
        <v>213</v>
      </c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D32" s="63"/>
      <c r="CE32" s="63"/>
      <c r="CF32" s="63"/>
      <c r="CG32" s="63"/>
      <c r="CH32" s="63"/>
      <c r="CI32" s="63"/>
      <c r="CJ32" s="63"/>
      <c r="CK32" s="63"/>
      <c r="CL32" s="63"/>
    </row>
    <row r="33" spans="1:90" s="68" customFormat="1" ht="11.25">
      <c r="A33" s="94"/>
      <c r="B33" s="94"/>
      <c r="C33" s="97" t="s">
        <v>100</v>
      </c>
      <c r="D33" s="604" t="s">
        <v>70</v>
      </c>
      <c r="E33" s="605"/>
      <c r="F33" s="604" t="s">
        <v>70</v>
      </c>
      <c r="G33" s="605"/>
      <c r="H33" s="604" t="s">
        <v>70</v>
      </c>
      <c r="I33" s="605"/>
      <c r="J33" s="604" t="s">
        <v>70</v>
      </c>
      <c r="K33" s="605"/>
      <c r="L33" s="63"/>
      <c r="M33" s="63" t="s">
        <v>214</v>
      </c>
      <c r="N33" s="68" t="s">
        <v>215</v>
      </c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D33" s="63"/>
      <c r="CE33" s="63"/>
      <c r="CF33" s="63"/>
      <c r="CG33" s="63"/>
      <c r="CH33" s="63"/>
      <c r="CI33" s="63"/>
      <c r="CJ33" s="63"/>
      <c r="CK33" s="63"/>
      <c r="CL33" s="63"/>
    </row>
    <row r="34" spans="1:90" s="68" customFormat="1" ht="11.25">
      <c r="A34" s="94"/>
      <c r="B34" s="94"/>
      <c r="C34" s="63" t="s">
        <v>109</v>
      </c>
      <c r="D34" s="604" t="s">
        <v>70</v>
      </c>
      <c r="E34" s="605"/>
      <c r="F34" s="604" t="s">
        <v>70</v>
      </c>
      <c r="G34" s="605"/>
      <c r="H34" s="604" t="s">
        <v>70</v>
      </c>
      <c r="I34" s="605"/>
      <c r="J34" s="604" t="s">
        <v>70</v>
      </c>
      <c r="K34" s="605"/>
      <c r="L34" s="63"/>
      <c r="M34" s="63" t="s">
        <v>216</v>
      </c>
      <c r="N34" s="68" t="s">
        <v>216</v>
      </c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D34" s="63"/>
      <c r="CE34" s="63"/>
      <c r="CF34" s="63"/>
      <c r="CG34" s="63"/>
      <c r="CH34" s="63"/>
      <c r="CI34" s="63"/>
      <c r="CJ34" s="63"/>
      <c r="CK34" s="63"/>
      <c r="CL34" s="63"/>
    </row>
    <row r="35" spans="1:90" s="68" customFormat="1" ht="11.25">
      <c r="A35" s="94"/>
      <c r="B35" s="94"/>
      <c r="C35" s="63" t="s">
        <v>217</v>
      </c>
      <c r="D35" s="604" t="s">
        <v>70</v>
      </c>
      <c r="E35" s="605"/>
      <c r="F35" s="604" t="s">
        <v>70</v>
      </c>
      <c r="G35" s="605"/>
      <c r="H35" s="604" t="s">
        <v>70</v>
      </c>
      <c r="I35" s="605"/>
      <c r="J35" s="604" t="s">
        <v>70</v>
      </c>
      <c r="K35" s="605"/>
      <c r="L35" s="63"/>
      <c r="M35" s="63" t="s">
        <v>218</v>
      </c>
      <c r="N35" s="68" t="s">
        <v>219</v>
      </c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D35" s="63"/>
      <c r="CE35" s="63"/>
      <c r="CF35" s="63"/>
      <c r="CG35" s="63"/>
      <c r="CH35" s="63"/>
      <c r="CI35" s="63"/>
      <c r="CJ35" s="63"/>
      <c r="CK35" s="63"/>
      <c r="CL35" s="63"/>
    </row>
    <row r="36" spans="1:90" s="68" customFormat="1" ht="11.25">
      <c r="A36" s="94"/>
      <c r="B36" s="94"/>
      <c r="C36" s="63" t="s">
        <v>220</v>
      </c>
      <c r="D36" s="604" t="s">
        <v>70</v>
      </c>
      <c r="E36" s="605"/>
      <c r="F36" s="604" t="s">
        <v>70</v>
      </c>
      <c r="G36" s="605"/>
      <c r="H36" s="604" t="s">
        <v>70</v>
      </c>
      <c r="I36" s="605"/>
      <c r="J36" s="604" t="s">
        <v>70</v>
      </c>
      <c r="K36" s="605"/>
      <c r="L36" s="63"/>
      <c r="M36" s="63" t="s">
        <v>221</v>
      </c>
      <c r="N36" s="68" t="s">
        <v>222</v>
      </c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D36" s="63"/>
      <c r="CE36" s="63"/>
      <c r="CF36" s="63"/>
      <c r="CG36" s="63"/>
      <c r="CH36" s="63"/>
      <c r="CI36" s="63"/>
      <c r="CJ36" s="63"/>
      <c r="CK36" s="63"/>
      <c r="CL36" s="63"/>
    </row>
    <row r="37" spans="1:90" s="68" customFormat="1" ht="11.25">
      <c r="A37" s="94"/>
      <c r="B37" s="94"/>
      <c r="C37" s="63" t="s">
        <v>122</v>
      </c>
      <c r="D37" s="604" t="s">
        <v>70</v>
      </c>
      <c r="E37" s="605"/>
      <c r="F37" s="604" t="s">
        <v>70</v>
      </c>
      <c r="G37" s="605"/>
      <c r="H37" s="604" t="s">
        <v>70</v>
      </c>
      <c r="I37" s="605"/>
      <c r="J37" s="604" t="s">
        <v>70</v>
      </c>
      <c r="K37" s="605"/>
      <c r="L37" s="63"/>
      <c r="M37" s="63" t="s">
        <v>223</v>
      </c>
      <c r="N37" s="68" t="s">
        <v>224</v>
      </c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D37" s="63"/>
      <c r="CE37" s="63"/>
      <c r="CF37" s="63"/>
      <c r="CG37" s="63"/>
      <c r="CH37" s="63"/>
      <c r="CI37" s="63"/>
      <c r="CJ37" s="63"/>
      <c r="CK37" s="63"/>
      <c r="CL37" s="63"/>
    </row>
    <row r="38" spans="1:90" s="68" customFormat="1" ht="11.25">
      <c r="A38" s="94"/>
      <c r="B38" s="94"/>
      <c r="C38" s="63" t="s">
        <v>125</v>
      </c>
      <c r="D38" s="604" t="s">
        <v>70</v>
      </c>
      <c r="E38" s="605"/>
      <c r="F38" s="604" t="s">
        <v>70</v>
      </c>
      <c r="G38" s="605"/>
      <c r="H38" s="604" t="s">
        <v>70</v>
      </c>
      <c r="I38" s="605"/>
      <c r="J38" s="604" t="s">
        <v>70</v>
      </c>
      <c r="K38" s="605"/>
      <c r="L38" s="63"/>
      <c r="M38" s="63" t="s">
        <v>225</v>
      </c>
      <c r="N38" s="68" t="s">
        <v>226</v>
      </c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D38" s="63"/>
      <c r="CE38" s="63"/>
      <c r="CF38" s="63"/>
      <c r="CG38" s="63"/>
      <c r="CH38" s="63"/>
      <c r="CI38" s="63"/>
      <c r="CJ38" s="63"/>
      <c r="CK38" s="63"/>
      <c r="CL38" s="63"/>
    </row>
    <row r="39" spans="1:90" s="68" customFormat="1" ht="11.25">
      <c r="A39" s="94"/>
      <c r="B39" s="94"/>
      <c r="C39" s="63" t="s">
        <v>115</v>
      </c>
      <c r="D39" s="604" t="s">
        <v>70</v>
      </c>
      <c r="E39" s="605"/>
      <c r="F39" s="604" t="s">
        <v>70</v>
      </c>
      <c r="G39" s="605"/>
      <c r="H39" s="604" t="s">
        <v>70</v>
      </c>
      <c r="I39" s="605"/>
      <c r="J39" s="604" t="s">
        <v>70</v>
      </c>
      <c r="K39" s="605"/>
      <c r="L39" s="63"/>
      <c r="M39" s="63" t="s">
        <v>227</v>
      </c>
      <c r="N39" s="68" t="s">
        <v>228</v>
      </c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D39" s="63"/>
      <c r="CE39" s="63"/>
      <c r="CF39" s="63"/>
      <c r="CG39" s="63"/>
      <c r="CH39" s="63"/>
      <c r="CI39" s="63"/>
      <c r="CJ39" s="63"/>
      <c r="CK39" s="63"/>
      <c r="CL39" s="63"/>
    </row>
    <row r="40" spans="1:90" s="68" customFormat="1" ht="11.25">
      <c r="A40" s="94"/>
      <c r="B40" s="94"/>
      <c r="C40" s="63" t="s">
        <v>143</v>
      </c>
      <c r="D40" s="604" t="s">
        <v>70</v>
      </c>
      <c r="E40" s="605"/>
      <c r="F40" s="604" t="s">
        <v>70</v>
      </c>
      <c r="G40" s="605"/>
      <c r="H40" s="604" t="s">
        <v>70</v>
      </c>
      <c r="I40" s="605"/>
      <c r="J40" s="604" t="s">
        <v>70</v>
      </c>
      <c r="K40" s="605"/>
      <c r="L40" s="63"/>
      <c r="M40" s="63" t="s">
        <v>229</v>
      </c>
      <c r="N40" s="68" t="s">
        <v>230</v>
      </c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D40" s="63"/>
      <c r="CE40" s="63"/>
      <c r="CF40" s="63"/>
      <c r="CG40" s="63"/>
      <c r="CH40" s="63"/>
      <c r="CI40" s="63"/>
      <c r="CJ40" s="63"/>
      <c r="CK40" s="63"/>
      <c r="CL40" s="63"/>
    </row>
    <row r="41" spans="1:90" s="68" customFormat="1" ht="11.25">
      <c r="A41" s="94"/>
      <c r="B41" s="94"/>
      <c r="C41" s="63" t="s">
        <v>146</v>
      </c>
      <c r="D41" s="604" t="s">
        <v>70</v>
      </c>
      <c r="E41" s="605"/>
      <c r="F41" s="604" t="s">
        <v>70</v>
      </c>
      <c r="G41" s="605"/>
      <c r="H41" s="604" t="s">
        <v>70</v>
      </c>
      <c r="I41" s="605"/>
      <c r="J41" s="604" t="s">
        <v>70</v>
      </c>
      <c r="K41" s="605"/>
      <c r="L41" s="63"/>
      <c r="M41" s="63" t="s">
        <v>231</v>
      </c>
      <c r="N41" s="68" t="s">
        <v>228</v>
      </c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D41" s="63"/>
      <c r="CE41" s="63"/>
      <c r="CF41" s="63"/>
      <c r="CG41" s="63"/>
      <c r="CH41" s="63"/>
      <c r="CI41" s="63"/>
      <c r="CJ41" s="63"/>
      <c r="CK41" s="63"/>
      <c r="CL41" s="63"/>
    </row>
    <row r="42" spans="1:90" s="68" customFormat="1" ht="11.25">
      <c r="A42" s="94"/>
      <c r="B42" s="94"/>
      <c r="C42" s="63" t="s">
        <v>149</v>
      </c>
      <c r="D42" s="604" t="s">
        <v>70</v>
      </c>
      <c r="E42" s="605"/>
      <c r="F42" s="604" t="s">
        <v>70</v>
      </c>
      <c r="G42" s="605"/>
      <c r="H42" s="604" t="s">
        <v>70</v>
      </c>
      <c r="I42" s="605"/>
      <c r="J42" s="604" t="s">
        <v>70</v>
      </c>
      <c r="K42" s="605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D42" s="63"/>
      <c r="CE42" s="63"/>
      <c r="CF42" s="63"/>
      <c r="CG42" s="63"/>
      <c r="CH42" s="63"/>
      <c r="CI42" s="63"/>
      <c r="CJ42" s="63"/>
      <c r="CK42" s="63"/>
      <c r="CL42" s="63"/>
    </row>
    <row r="43" spans="1:90" s="68" customFormat="1" ht="11.25">
      <c r="A43" s="94"/>
      <c r="B43" s="94"/>
      <c r="C43" s="63" t="s">
        <v>153</v>
      </c>
      <c r="D43" s="604" t="s">
        <v>70</v>
      </c>
      <c r="E43" s="605"/>
      <c r="F43" s="604" t="s">
        <v>70</v>
      </c>
      <c r="G43" s="605"/>
      <c r="H43" s="604" t="s">
        <v>70</v>
      </c>
      <c r="I43" s="605"/>
      <c r="J43" s="604" t="s">
        <v>70</v>
      </c>
      <c r="K43" s="605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D43" s="63"/>
      <c r="CE43" s="63"/>
      <c r="CF43" s="63"/>
      <c r="CG43" s="63"/>
      <c r="CH43" s="63"/>
      <c r="CI43" s="63"/>
      <c r="CJ43" s="63"/>
      <c r="CK43" s="63"/>
      <c r="CL43" s="63"/>
    </row>
    <row r="44" spans="1:90" s="68" customFormat="1" ht="11.25">
      <c r="A44" s="94"/>
      <c r="B44" s="94"/>
      <c r="C44" s="63" t="s">
        <v>155</v>
      </c>
      <c r="D44" s="604" t="s">
        <v>70</v>
      </c>
      <c r="E44" s="605"/>
      <c r="F44" s="604" t="s">
        <v>70</v>
      </c>
      <c r="G44" s="605"/>
      <c r="H44" s="604" t="s">
        <v>70</v>
      </c>
      <c r="I44" s="605"/>
      <c r="J44" s="604" t="s">
        <v>70</v>
      </c>
      <c r="K44" s="605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D44" s="63"/>
      <c r="CE44" s="63"/>
      <c r="CF44" s="63"/>
      <c r="CG44" s="63"/>
      <c r="CH44" s="63"/>
      <c r="CI44" s="63"/>
      <c r="CJ44" s="63"/>
      <c r="CK44" s="63"/>
      <c r="CL44" s="63"/>
    </row>
    <row r="45" spans="1:90" s="68" customFormat="1" ht="11.25">
      <c r="A45" s="94"/>
      <c r="B45" s="94"/>
      <c r="C45" s="63" t="s">
        <v>158</v>
      </c>
      <c r="D45" s="604" t="s">
        <v>70</v>
      </c>
      <c r="E45" s="605"/>
      <c r="F45" s="604" t="s">
        <v>70</v>
      </c>
      <c r="G45" s="605"/>
      <c r="H45" s="604" t="s">
        <v>70</v>
      </c>
      <c r="I45" s="605"/>
      <c r="J45" s="604" t="s">
        <v>70</v>
      </c>
      <c r="K45" s="605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D45" s="63"/>
      <c r="CE45" s="63"/>
      <c r="CF45" s="63"/>
      <c r="CG45" s="63"/>
      <c r="CH45" s="63"/>
      <c r="CI45" s="63"/>
      <c r="CJ45" s="63"/>
      <c r="CK45" s="63"/>
      <c r="CL45" s="63"/>
    </row>
    <row r="46" spans="1:90" s="68" customFormat="1" ht="11.25">
      <c r="A46" s="94"/>
      <c r="B46" s="94"/>
      <c r="C46" s="63" t="s">
        <v>163</v>
      </c>
      <c r="D46" s="604" t="s">
        <v>70</v>
      </c>
      <c r="E46" s="605"/>
      <c r="F46" s="604" t="s">
        <v>70</v>
      </c>
      <c r="G46" s="605"/>
      <c r="H46" s="604" t="s">
        <v>70</v>
      </c>
      <c r="I46" s="605"/>
      <c r="J46" s="604" t="s">
        <v>70</v>
      </c>
      <c r="K46" s="605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D46" s="63"/>
      <c r="CE46" s="63"/>
      <c r="CF46" s="63"/>
      <c r="CG46" s="63"/>
      <c r="CH46" s="63"/>
      <c r="CI46" s="63"/>
      <c r="CJ46" s="63"/>
      <c r="CK46" s="63"/>
      <c r="CL46" s="63"/>
    </row>
    <row r="47" spans="1:90" s="68" customFormat="1" ht="11.25">
      <c r="A47" s="94"/>
      <c r="B47" s="94"/>
      <c r="C47" s="63" t="s">
        <v>232</v>
      </c>
      <c r="D47" s="604" t="s">
        <v>70</v>
      </c>
      <c r="E47" s="605"/>
      <c r="F47" s="604" t="s">
        <v>70</v>
      </c>
      <c r="G47" s="605"/>
      <c r="H47" s="604" t="s">
        <v>70</v>
      </c>
      <c r="I47" s="605"/>
      <c r="J47" s="604" t="s">
        <v>70</v>
      </c>
      <c r="K47" s="605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D47" s="63"/>
      <c r="CE47" s="63"/>
      <c r="CF47" s="63"/>
      <c r="CG47" s="63"/>
      <c r="CH47" s="63"/>
      <c r="CI47" s="63"/>
      <c r="CJ47" s="63"/>
      <c r="CK47" s="63"/>
      <c r="CL47" s="63"/>
    </row>
    <row r="48" spans="1:90"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D48" s="93"/>
      <c r="CE48" s="93"/>
      <c r="CF48" s="93"/>
      <c r="CG48" s="93"/>
      <c r="CH48" s="93"/>
      <c r="CI48" s="93"/>
      <c r="CJ48" s="93"/>
      <c r="CK48" s="93"/>
      <c r="CL48" s="93"/>
    </row>
    <row r="49" spans="21:90" s="39" customFormat="1"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D49" s="93"/>
      <c r="CE49" s="93"/>
      <c r="CF49" s="93"/>
      <c r="CG49" s="93"/>
      <c r="CH49" s="93"/>
      <c r="CI49" s="93"/>
      <c r="CJ49" s="93"/>
      <c r="CK49" s="93"/>
      <c r="CL49" s="93"/>
    </row>
    <row r="50" spans="21:90" s="39" customFormat="1"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D50" s="93"/>
      <c r="CE50" s="93"/>
      <c r="CF50" s="93"/>
      <c r="CG50" s="93"/>
      <c r="CH50" s="93"/>
      <c r="CI50" s="93"/>
      <c r="CJ50" s="93"/>
      <c r="CK50" s="93"/>
      <c r="CL50" s="93"/>
    </row>
    <row r="51" spans="21:90" s="39" customFormat="1"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D51" s="93"/>
      <c r="CE51" s="93"/>
      <c r="CF51" s="93"/>
      <c r="CG51" s="93"/>
      <c r="CH51" s="93"/>
      <c r="CI51" s="93"/>
      <c r="CJ51" s="93"/>
      <c r="CK51" s="93"/>
      <c r="CL51" s="93"/>
    </row>
    <row r="52" spans="21:90" s="39" customFormat="1"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D52" s="93"/>
      <c r="CE52" s="93"/>
      <c r="CF52" s="93"/>
      <c r="CG52" s="93"/>
      <c r="CH52" s="93"/>
      <c r="CI52" s="93"/>
      <c r="CJ52" s="93"/>
      <c r="CK52" s="93"/>
      <c r="CL52" s="93"/>
    </row>
    <row r="53" spans="21:90" s="39" customFormat="1"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D53" s="93"/>
      <c r="CE53" s="93"/>
      <c r="CF53" s="93"/>
      <c r="CG53" s="93"/>
      <c r="CH53" s="93"/>
      <c r="CI53" s="93"/>
      <c r="CJ53" s="93"/>
      <c r="CK53" s="93"/>
      <c r="CL53" s="93"/>
    </row>
    <row r="54" spans="21:90" s="39" customFormat="1"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D54" s="93"/>
      <c r="CE54" s="93"/>
      <c r="CF54" s="93"/>
      <c r="CG54" s="93"/>
      <c r="CH54" s="93"/>
      <c r="CI54" s="93"/>
      <c r="CJ54" s="93"/>
      <c r="CK54" s="93"/>
      <c r="CL54" s="93"/>
    </row>
    <row r="55" spans="21:90" s="39" customFormat="1"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D55" s="93"/>
      <c r="CE55" s="93"/>
      <c r="CF55" s="93"/>
      <c r="CG55" s="93"/>
      <c r="CH55" s="93"/>
      <c r="CI55" s="93"/>
      <c r="CJ55" s="93"/>
      <c r="CK55" s="93"/>
      <c r="CL55" s="93"/>
    </row>
    <row r="56" spans="21:90" s="39" customFormat="1"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D56" s="75"/>
      <c r="CE56" s="75"/>
      <c r="CF56" s="75"/>
      <c r="CG56" s="75"/>
      <c r="CH56" s="75"/>
      <c r="CI56" s="75"/>
      <c r="CJ56" s="75"/>
      <c r="CK56" s="75"/>
      <c r="CL56" s="75"/>
    </row>
    <row r="57" spans="21:90" s="39" customFormat="1"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D57" s="63"/>
      <c r="CE57" s="63"/>
      <c r="CF57" s="63"/>
      <c r="CG57" s="63"/>
      <c r="CH57" s="63"/>
      <c r="CI57" s="63"/>
      <c r="CJ57" s="63"/>
      <c r="CK57" s="63"/>
      <c r="CL57" s="63"/>
    </row>
    <row r="58" spans="21:90" s="39" customFormat="1"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D58" s="63"/>
      <c r="CE58" s="63"/>
      <c r="CF58" s="63"/>
      <c r="CG58" s="63"/>
      <c r="CH58" s="63"/>
      <c r="CI58" s="63"/>
      <c r="CJ58" s="63"/>
      <c r="CK58" s="63"/>
      <c r="CL58" s="63"/>
    </row>
    <row r="59" spans="21:90" s="39" customFormat="1"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D59" s="63"/>
      <c r="CE59" s="63"/>
      <c r="CF59" s="63"/>
      <c r="CG59" s="63"/>
      <c r="CH59" s="63"/>
      <c r="CI59" s="63"/>
      <c r="CJ59" s="63"/>
      <c r="CK59" s="63"/>
      <c r="CL59" s="63"/>
    </row>
    <row r="60" spans="21:90" s="39" customFormat="1"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D60" s="63"/>
      <c r="CE60" s="63"/>
      <c r="CF60" s="63"/>
      <c r="CG60" s="63"/>
      <c r="CH60" s="63"/>
      <c r="CI60" s="63"/>
      <c r="CJ60" s="63"/>
      <c r="CK60" s="63"/>
      <c r="CL60" s="63"/>
    </row>
    <row r="61" spans="21:90" s="39" customFormat="1"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D61" s="63"/>
      <c r="CE61" s="63"/>
      <c r="CF61" s="63"/>
      <c r="CG61" s="63"/>
      <c r="CH61" s="63"/>
      <c r="CI61" s="63"/>
      <c r="CJ61" s="63"/>
      <c r="CK61" s="63"/>
      <c r="CL61" s="63"/>
    </row>
    <row r="62" spans="21:90" s="39" customFormat="1"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D62" s="63"/>
      <c r="CE62" s="63"/>
      <c r="CF62" s="63"/>
      <c r="CG62" s="63"/>
      <c r="CH62" s="63"/>
      <c r="CI62" s="63"/>
      <c r="CJ62" s="63"/>
      <c r="CK62" s="63"/>
      <c r="CL62" s="63"/>
    </row>
    <row r="63" spans="21:90" s="39" customFormat="1"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D63" s="63"/>
      <c r="CE63" s="63"/>
      <c r="CF63" s="63"/>
      <c r="CG63" s="63"/>
      <c r="CH63" s="63"/>
      <c r="CI63" s="63"/>
      <c r="CJ63" s="63"/>
      <c r="CK63" s="63"/>
      <c r="CL63" s="63"/>
    </row>
    <row r="64" spans="21:90" s="39" customFormat="1"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D64" s="63"/>
      <c r="CE64" s="63"/>
      <c r="CF64" s="63"/>
      <c r="CG64" s="63"/>
      <c r="CH64" s="63"/>
      <c r="CI64" s="63"/>
      <c r="CJ64" s="63"/>
      <c r="CK64" s="63"/>
      <c r="CL64" s="63"/>
    </row>
    <row r="65" spans="21:90" s="39" customFormat="1"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D65" s="63"/>
      <c r="CE65" s="63"/>
      <c r="CF65" s="63"/>
      <c r="CG65" s="63"/>
      <c r="CH65" s="63"/>
      <c r="CI65" s="63"/>
      <c r="CJ65" s="63"/>
      <c r="CK65" s="63"/>
      <c r="CL65" s="63"/>
    </row>
    <row r="66" spans="21:90" s="39" customFormat="1"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D66" s="63"/>
      <c r="CE66" s="63"/>
      <c r="CF66" s="63"/>
      <c r="CG66" s="63"/>
      <c r="CH66" s="63"/>
      <c r="CI66" s="63"/>
      <c r="CJ66" s="63"/>
      <c r="CK66" s="63"/>
      <c r="CL66" s="63"/>
    </row>
    <row r="67" spans="21:90" s="39" customFormat="1"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D67" s="63"/>
      <c r="CE67" s="63"/>
      <c r="CF67" s="63"/>
      <c r="CG67" s="63"/>
      <c r="CH67" s="63"/>
      <c r="CI67" s="63"/>
      <c r="CJ67" s="63"/>
      <c r="CK67" s="63"/>
      <c r="CL67" s="63"/>
    </row>
    <row r="68" spans="21:90" s="39" customFormat="1"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D68" s="63"/>
      <c r="CE68" s="63"/>
      <c r="CF68" s="63"/>
      <c r="CG68" s="63"/>
      <c r="CH68" s="63"/>
      <c r="CI68" s="63"/>
      <c r="CJ68" s="63"/>
      <c r="CK68" s="63"/>
      <c r="CL68" s="63"/>
    </row>
    <row r="69" spans="21:90" s="39" customFormat="1"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D69" s="63"/>
      <c r="CE69" s="63"/>
      <c r="CF69" s="63"/>
      <c r="CG69" s="63"/>
      <c r="CH69" s="63"/>
      <c r="CI69" s="63"/>
      <c r="CJ69" s="63"/>
      <c r="CK69" s="63"/>
      <c r="CL69" s="63"/>
    </row>
    <row r="70" spans="21:90" s="39" customFormat="1"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D70" s="63"/>
      <c r="CE70" s="63"/>
      <c r="CF70" s="63"/>
      <c r="CG70" s="63"/>
      <c r="CH70" s="63"/>
      <c r="CI70" s="63"/>
      <c r="CJ70" s="63"/>
      <c r="CK70" s="63"/>
      <c r="CL70" s="63"/>
    </row>
    <row r="71" spans="21:90" s="39" customFormat="1"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D71" s="63"/>
      <c r="CE71" s="63"/>
      <c r="CF71" s="63"/>
      <c r="CG71" s="63"/>
      <c r="CH71" s="63"/>
      <c r="CI71" s="63"/>
      <c r="CJ71" s="63"/>
      <c r="CK71" s="63"/>
      <c r="CL71" s="63"/>
    </row>
    <row r="72" spans="21:90" s="39" customFormat="1"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D72" s="63"/>
      <c r="CE72" s="63"/>
      <c r="CF72" s="63"/>
      <c r="CG72" s="63"/>
      <c r="CH72" s="63"/>
      <c r="CI72" s="63"/>
      <c r="CJ72" s="63"/>
      <c r="CK72" s="63"/>
      <c r="CL72" s="63"/>
    </row>
    <row r="73" spans="21:90" s="39" customFormat="1"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D73" s="63"/>
      <c r="CE73" s="63"/>
      <c r="CF73" s="63"/>
      <c r="CG73" s="63"/>
      <c r="CH73" s="63"/>
      <c r="CI73" s="63"/>
      <c r="CJ73" s="63"/>
      <c r="CK73" s="63"/>
      <c r="CL73" s="63"/>
    </row>
    <row r="74" spans="21:90" s="39" customFormat="1"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D74" s="63"/>
      <c r="CE74" s="63"/>
      <c r="CF74" s="63"/>
      <c r="CG74" s="63"/>
      <c r="CH74" s="63"/>
      <c r="CI74" s="63"/>
      <c r="CJ74" s="63"/>
      <c r="CK74" s="63"/>
      <c r="CL74" s="63"/>
    </row>
    <row r="75" spans="21:90" s="39" customFormat="1"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D75" s="63"/>
      <c r="CE75" s="63"/>
      <c r="CF75" s="63"/>
      <c r="CG75" s="63"/>
      <c r="CH75" s="63"/>
      <c r="CI75" s="63"/>
      <c r="CJ75" s="63"/>
      <c r="CK75" s="63"/>
      <c r="CL75" s="63"/>
    </row>
    <row r="76" spans="21:90" s="39" customFormat="1"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D76" s="63"/>
      <c r="CE76" s="63"/>
      <c r="CF76" s="63"/>
      <c r="CG76" s="63"/>
      <c r="CH76" s="63"/>
      <c r="CI76" s="63"/>
      <c r="CJ76" s="63"/>
      <c r="CK76" s="63"/>
      <c r="CL76" s="63"/>
    </row>
  </sheetData>
  <mergeCells count="145">
    <mergeCell ref="D46:E46"/>
    <mergeCell ref="F46:G46"/>
    <mergeCell ref="H46:I46"/>
    <mergeCell ref="J46:K46"/>
    <mergeCell ref="D47:E47"/>
    <mergeCell ref="F47:G47"/>
    <mergeCell ref="H47:I47"/>
    <mergeCell ref="J47:K47"/>
    <mergeCell ref="D44:E44"/>
    <mergeCell ref="F44:G44"/>
    <mergeCell ref="H44:I44"/>
    <mergeCell ref="J44:K44"/>
    <mergeCell ref="D45:E45"/>
    <mergeCell ref="F45:G45"/>
    <mergeCell ref="H45:I45"/>
    <mergeCell ref="J45:K45"/>
    <mergeCell ref="D42:E42"/>
    <mergeCell ref="F42:G42"/>
    <mergeCell ref="H42:I42"/>
    <mergeCell ref="J42:K42"/>
    <mergeCell ref="D43:E43"/>
    <mergeCell ref="F43:G43"/>
    <mergeCell ref="H43:I43"/>
    <mergeCell ref="J43:K43"/>
    <mergeCell ref="D40:E40"/>
    <mergeCell ref="F40:G40"/>
    <mergeCell ref="H40:I40"/>
    <mergeCell ref="J40:K40"/>
    <mergeCell ref="D41:E41"/>
    <mergeCell ref="F41:G41"/>
    <mergeCell ref="H41:I41"/>
    <mergeCell ref="J41:K41"/>
    <mergeCell ref="D38:E38"/>
    <mergeCell ref="F38:G38"/>
    <mergeCell ref="H38:I38"/>
    <mergeCell ref="J38:K38"/>
    <mergeCell ref="D39:E39"/>
    <mergeCell ref="F39:G39"/>
    <mergeCell ref="H39:I39"/>
    <mergeCell ref="J39:K39"/>
    <mergeCell ref="D36:E36"/>
    <mergeCell ref="F36:G36"/>
    <mergeCell ref="H36:I36"/>
    <mergeCell ref="J36:K36"/>
    <mergeCell ref="D37:E37"/>
    <mergeCell ref="F37:G37"/>
    <mergeCell ref="H37:I37"/>
    <mergeCell ref="J37:K37"/>
    <mergeCell ref="D34:E34"/>
    <mergeCell ref="F34:G34"/>
    <mergeCell ref="H34:I34"/>
    <mergeCell ref="J34:K34"/>
    <mergeCell ref="D35:E35"/>
    <mergeCell ref="F35:G35"/>
    <mergeCell ref="H35:I35"/>
    <mergeCell ref="J35:K35"/>
    <mergeCell ref="D32:E32"/>
    <mergeCell ref="F32:G32"/>
    <mergeCell ref="H32:I32"/>
    <mergeCell ref="J32:K32"/>
    <mergeCell ref="D33:E33"/>
    <mergeCell ref="F33:G33"/>
    <mergeCell ref="H33:I33"/>
    <mergeCell ref="J33:K33"/>
    <mergeCell ref="D30:E30"/>
    <mergeCell ref="F30:G30"/>
    <mergeCell ref="H30:I30"/>
    <mergeCell ref="J30:K30"/>
    <mergeCell ref="D31:E31"/>
    <mergeCell ref="F31:G31"/>
    <mergeCell ref="H31:I31"/>
    <mergeCell ref="J31:K31"/>
    <mergeCell ref="D28:E28"/>
    <mergeCell ref="F28:G28"/>
    <mergeCell ref="H28:I28"/>
    <mergeCell ref="J28:K28"/>
    <mergeCell ref="D29:E29"/>
    <mergeCell ref="F29:G29"/>
    <mergeCell ref="H29:I29"/>
    <mergeCell ref="J29:K29"/>
    <mergeCell ref="D24:E24"/>
    <mergeCell ref="F24:G24"/>
    <mergeCell ref="H24:I24"/>
    <mergeCell ref="J24:K24"/>
    <mergeCell ref="D25:E25"/>
    <mergeCell ref="F25:G25"/>
    <mergeCell ref="H25:I25"/>
    <mergeCell ref="J25:K25"/>
    <mergeCell ref="D22:E22"/>
    <mergeCell ref="F22:G22"/>
    <mergeCell ref="H22:I22"/>
    <mergeCell ref="J22:K22"/>
    <mergeCell ref="D23:E23"/>
    <mergeCell ref="F23:G23"/>
    <mergeCell ref="H23:I23"/>
    <mergeCell ref="J23:K23"/>
    <mergeCell ref="D18:E18"/>
    <mergeCell ref="F18:G18"/>
    <mergeCell ref="H18:I18"/>
    <mergeCell ref="J18:K18"/>
    <mergeCell ref="D20:E20"/>
    <mergeCell ref="F20:G20"/>
    <mergeCell ref="H20:I20"/>
    <mergeCell ref="J20:K20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8:E8"/>
    <mergeCell ref="F8:G8"/>
    <mergeCell ref="H8:I8"/>
    <mergeCell ref="J8:K8"/>
    <mergeCell ref="D9:E9"/>
    <mergeCell ref="F9:G9"/>
    <mergeCell ref="H9:I9"/>
    <mergeCell ref="J9:K9"/>
    <mergeCell ref="D6:E6"/>
    <mergeCell ref="F6:G6"/>
    <mergeCell ref="H6:I6"/>
    <mergeCell ref="J6:K6"/>
    <mergeCell ref="D7:E7"/>
    <mergeCell ref="F7:G7"/>
    <mergeCell ref="H7:I7"/>
    <mergeCell ref="J7:K7"/>
    <mergeCell ref="D1:K1"/>
    <mergeCell ref="D3:E3"/>
    <mergeCell ref="F3:G3"/>
    <mergeCell ref="H3:I3"/>
    <mergeCell ref="J3:K3"/>
    <mergeCell ref="D5:E5"/>
    <mergeCell ref="F5:G5"/>
    <mergeCell ref="H5:I5"/>
    <mergeCell ref="J5:K5"/>
  </mergeCells>
  <dataValidations count="6">
    <dataValidation type="list" allowBlank="1" showInputMessage="1" showErrorMessage="1" sqref="D7:K7" xr:uid="{00000000-0002-0000-0800-000000000000}">
      <formula1>$L$2:$L$9</formula1>
    </dataValidation>
    <dataValidation type="list" allowBlank="1" showInputMessage="1" showErrorMessage="1" sqref="D13 J13 F13 H13" xr:uid="{00000000-0002-0000-0800-000001000000}">
      <formula1>$M$25:$M$41</formula1>
    </dataValidation>
    <dataValidation type="list" allowBlank="1" showInputMessage="1" showErrorMessage="1" sqref="D16:K17" xr:uid="{00000000-0002-0000-0800-000002000000}">
      <formula1>$L$13:$L$16</formula1>
    </dataValidation>
    <dataValidation type="list" allowBlank="1" showInputMessage="1" showErrorMessage="1" sqref="D18:K18" xr:uid="{00000000-0002-0000-0800-000003000000}">
      <formula1>$L$17:$L$20</formula1>
    </dataValidation>
    <dataValidation type="list" allowBlank="1" showInputMessage="1" showErrorMessage="1" sqref="D23:K23" xr:uid="{00000000-0002-0000-0800-000004000000}">
      <formula1>$L$9:$L$12</formula1>
    </dataValidation>
    <dataValidation type="list" allowBlank="1" showInputMessage="1" showErrorMessage="1" sqref="D22:K22" xr:uid="{00000000-0002-0000-0800-000005000000}">
      <formula1>$L$21:$L$23</formula1>
    </dataValidation>
  </dataValidations>
  <pageMargins left="0.75" right="0.75" top="1" bottom="1" header="0.5" footer="0.5"/>
  <pageSetup paperSize="9" scale="88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Fältkort</vt:lpstr>
      <vt:lpstr>Rutfördelning</vt:lpstr>
      <vt:lpstr>Skörd</vt:lpstr>
      <vt:lpstr>specvikt</vt:lpstr>
      <vt:lpstr> Gödselberäkning 110 kg P</vt:lpstr>
      <vt:lpstr> Ev. Gödselberäkning 85 kg P</vt:lpstr>
      <vt:lpstr>uppkomst nedviss</vt:lpstr>
      <vt:lpstr>Kompletteringskort</vt:lpstr>
      <vt:lpstr>Sprutjournal</vt:lpstr>
      <vt:lpstr>Analys rötrest mfl</vt:lpstr>
      <vt:lpstr>Fältkort diskussion</vt:lpstr>
      <vt:lpstr>PM</vt:lpstr>
      <vt:lpstr>PM- resonemangAnitaG</vt:lpstr>
      <vt:lpstr>' Gödselberäkning 110 kg P'!Utskriftsområde</vt:lpstr>
      <vt:lpstr>'PM- resonemangAnitaG'!Utskriftsområde</vt:lpstr>
      <vt:lpstr>Skörd!Utskriftsområde</vt:lpstr>
      <vt:lpstr>specvikt!Utskriftsområde</vt:lpstr>
    </vt:vector>
  </TitlesOfParts>
  <Company>Hushållningssällskapet i Kristianstad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Zetterstrand</dc:creator>
  <cp:lastModifiedBy>Birgitta Larsson</cp:lastModifiedBy>
  <cp:lastPrinted>2019-11-20T12:39:11Z</cp:lastPrinted>
  <dcterms:created xsi:type="dcterms:W3CDTF">2013-03-22T13:18:23Z</dcterms:created>
  <dcterms:modified xsi:type="dcterms:W3CDTF">2019-11-20T12:42:37Z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640729129</vt:i4>
  </property>
  <property fmtid="{D5CDD505-2E9C-101B-9397-08002B2CF9AE}" pid="3" name="_NewReviewCycle">
    <vt:lpwstr/>
  </property>
  <property fmtid="{D5CDD505-2E9C-101B-9397-08002B2CF9AE}" pid="4" name="_EmailSubject">
    <vt:lpwstr>AAK-Kalk</vt:lpwstr>
  </property>
  <property fmtid="{D5CDD505-2E9C-101B-9397-08002B2CF9AE}" pid="5" name="_AuthorEmail">
    <vt:lpwstr>birgitta.larsson@hushallningssallskapet.se</vt:lpwstr>
  </property>
  <property fmtid="{D5CDD505-2E9C-101B-9397-08002B2CF9AE}" pid="6" name="_AuthorEmailDisplayName">
    <vt:lpwstr>Birgitta Larsson</vt:lpwstr>
  </property>
</Properties>
</file>